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4240" windowHeight="13020"/>
  </bookViews>
  <sheets>
    <sheet name="Arkusz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0" i="1"/>
  <c r="G74" l="1"/>
  <c r="G15"/>
  <c r="G21"/>
  <c r="G27"/>
  <c r="G31"/>
  <c r="G63"/>
  <c r="G68"/>
  <c r="G148"/>
  <c r="G156"/>
  <c r="T23"/>
  <c r="X20" s="1"/>
  <c r="R22"/>
  <c r="R21"/>
  <c r="R19"/>
  <c r="K18"/>
  <c r="K17"/>
  <c r="P15"/>
  <c r="P14"/>
  <c r="K14"/>
  <c r="P12"/>
  <c r="S10"/>
  <c r="K10"/>
  <c r="S9"/>
  <c r="K9"/>
  <c r="K8"/>
  <c r="K5"/>
  <c r="K4"/>
  <c r="G158" l="1"/>
  <c r="K20"/>
  <c r="X12"/>
  <c r="X14" s="1"/>
  <c r="X9" s="1"/>
  <c r="X10" s="1"/>
</calcChain>
</file>

<file path=xl/sharedStrings.xml><?xml version="1.0" encoding="utf-8"?>
<sst xmlns="http://schemas.openxmlformats.org/spreadsheetml/2006/main" count="584" uniqueCount="336">
  <si>
    <t>OBIEKTY PRODUKCYJNE  - OSD ENERGA OPERATOR S.A.</t>
  </si>
  <si>
    <t>LP</t>
  </si>
  <si>
    <t>Miejscowość</t>
  </si>
  <si>
    <t>Punkt pomiarowy</t>
  </si>
  <si>
    <t>Nowe PPE</t>
  </si>
  <si>
    <t>Moc umowna</t>
  </si>
  <si>
    <t>Taryfa</t>
  </si>
  <si>
    <t>A 23</t>
  </si>
  <si>
    <t xml:space="preserve">Zużycie energii elektrycznej w grupach taryfowych A, B, C </t>
  </si>
  <si>
    <t xml:space="preserve">ZAŁĄCZNIK </t>
  </si>
  <si>
    <t>Lubicz</t>
  </si>
  <si>
    <t>Ujęcie Wody Lubicz, ul. Dworcowa</t>
  </si>
  <si>
    <t xml:space="preserve"> A 23</t>
  </si>
  <si>
    <t>B 23</t>
  </si>
  <si>
    <t xml:space="preserve"> z podziałem na strefy czasowe:</t>
  </si>
  <si>
    <t>NR 2 OPZ</t>
  </si>
  <si>
    <t>Mała Nieszawka</t>
  </si>
  <si>
    <t>Mała Nieszawka, ul. Wodociągowa 28</t>
  </si>
  <si>
    <t xml:space="preserve"> B 23</t>
  </si>
  <si>
    <t>Toruń</t>
  </si>
  <si>
    <t>Oczyszczalnia Ścieków, ul. Bydgoska</t>
  </si>
  <si>
    <t>C21</t>
  </si>
  <si>
    <t>Grupa taryfowa</t>
  </si>
  <si>
    <t>Szczyt przedpołudniowy  [kWh]</t>
  </si>
  <si>
    <t>Szczyt popołudniowy     [kWh]</t>
  </si>
  <si>
    <t>Reszta doby                              [kWh]</t>
  </si>
  <si>
    <t>Razem                           [kWh]</t>
  </si>
  <si>
    <t>Stacja Pomp Stare Bielany ul. Św. Józefa 37-49</t>
  </si>
  <si>
    <t>590243891023775063</t>
  </si>
  <si>
    <t>C11</t>
  </si>
  <si>
    <t>Przepompownia ścieków + zaplecze adm. ul. Rybaki 39/45</t>
  </si>
  <si>
    <t>590243891022405374</t>
  </si>
  <si>
    <t>VI-VIII 150 I-V i IX-XII 130</t>
  </si>
  <si>
    <t>G11</t>
  </si>
  <si>
    <t>Wrzosy II Toruń ul. Polna 11</t>
  </si>
  <si>
    <t>590243891022656707</t>
  </si>
  <si>
    <t>Strefa Całodobowa [kWh]</t>
  </si>
  <si>
    <t>Ujęcie Wody Czerniewice ul. Gajowa 13</t>
  </si>
  <si>
    <t>590243891023787103</t>
  </si>
  <si>
    <t>Ujecie Wody Nowe Bielany ul. Olszewskiego - rezerwa</t>
  </si>
  <si>
    <t>590243891022472611</t>
  </si>
  <si>
    <t>C 12a</t>
  </si>
  <si>
    <t>STUDNIE ODWODNIENIOWE - OSD ENERGA OPERATOR S.A.</t>
  </si>
  <si>
    <t>C 22b</t>
  </si>
  <si>
    <t>Strefa Szczytowa [kWh]</t>
  </si>
  <si>
    <t>Strefa Pozaszczytowa [kWh]</t>
  </si>
  <si>
    <t>ul. Inowrocławska</t>
  </si>
  <si>
    <t>590243891022960576</t>
  </si>
  <si>
    <t>C 11</t>
  </si>
  <si>
    <t>C 12b</t>
  </si>
  <si>
    <t>C 22a</t>
  </si>
  <si>
    <t>ul. Tarnowska 17</t>
  </si>
  <si>
    <t>590243891023449780</t>
  </si>
  <si>
    <t>ul. Truskawkowa</t>
  </si>
  <si>
    <t>590243891022987849</t>
  </si>
  <si>
    <t>C12a</t>
  </si>
  <si>
    <t>Strefa Dzienna [kWh]</t>
  </si>
  <si>
    <t>Strefa Nocna [kWh]</t>
  </si>
  <si>
    <t>STUDNIE KREDOWE -  OSD ENERGA OPERATOR S.A.</t>
  </si>
  <si>
    <t>ul. Legionów</t>
  </si>
  <si>
    <t>590243891022867318</t>
  </si>
  <si>
    <t>SUMA</t>
  </si>
  <si>
    <t>ul. Bażyńskich</t>
  </si>
  <si>
    <t>590243891023222031</t>
  </si>
  <si>
    <t>ul. Antoniego - Myśliwska</t>
  </si>
  <si>
    <t>590243891022354764</t>
  </si>
  <si>
    <t>ul. Malinowskiego</t>
  </si>
  <si>
    <t>590243891023439224</t>
  </si>
  <si>
    <t>FONTANNY - OSD ENERGA OPERATOR S.A.</t>
  </si>
  <si>
    <t>Łuk Cezara</t>
  </si>
  <si>
    <t>590243891023623760</t>
  </si>
  <si>
    <t>ul. Bydgoska</t>
  </si>
  <si>
    <t>590243891023665388</t>
  </si>
  <si>
    <t>HYDROFORNIE -  OSD ENERGA OPERATOR S.A.</t>
  </si>
  <si>
    <t>ul. Gagarina 152</t>
  </si>
  <si>
    <t>590243891022198696</t>
  </si>
  <si>
    <t>ul. Kasprowicza 1/3</t>
  </si>
  <si>
    <t>590243891022295913</t>
  </si>
  <si>
    <t>ul. Głowackiego 2</t>
  </si>
  <si>
    <t>590243891022305346</t>
  </si>
  <si>
    <t>ul. Młodzieżowa 22</t>
  </si>
  <si>
    <t>590243891023604783</t>
  </si>
  <si>
    <t>ul. Wybickiego 14</t>
  </si>
  <si>
    <t>590243891022623921</t>
  </si>
  <si>
    <t>ul. Kołłątaja 20/22</t>
  </si>
  <si>
    <t>590243891022660483</t>
  </si>
  <si>
    <t>590243891022997480</t>
  </si>
  <si>
    <t>ul. Ślaskiego 6</t>
  </si>
  <si>
    <t>590243891022912803</t>
  </si>
  <si>
    <t>ul. Raszei 2</t>
  </si>
  <si>
    <t>590243891022432523</t>
  </si>
  <si>
    <t>Szosa Lubicka 150</t>
  </si>
  <si>
    <t>590243891023020040</t>
  </si>
  <si>
    <t>Szosa Lubicka 162</t>
  </si>
  <si>
    <t>590243891023393168</t>
  </si>
  <si>
    <t>ul. Wojska Polskiego 53A</t>
  </si>
  <si>
    <t>590243891022687121</t>
  </si>
  <si>
    <t>G 11</t>
  </si>
  <si>
    <t>ul. Warneńczyka</t>
  </si>
  <si>
    <t>590243891023720711</t>
  </si>
  <si>
    <t>ul. Grudziądzka 59a</t>
  </si>
  <si>
    <t>590243891023645557</t>
  </si>
  <si>
    <t>ul. Przy Kaszowniku</t>
  </si>
  <si>
    <t>590243891022509942</t>
  </si>
  <si>
    <t>ul. Gałczyńskiego 53</t>
  </si>
  <si>
    <t>590243891023037734</t>
  </si>
  <si>
    <t>ul. Al.. 700- Lecia 14</t>
  </si>
  <si>
    <t>590243891022768318</t>
  </si>
  <si>
    <t>ul. Kochanowskiego</t>
  </si>
  <si>
    <t>590243891022695911</t>
  </si>
  <si>
    <t>ul. Konstytucji 3 - Maja 20</t>
  </si>
  <si>
    <t>590243891023800383</t>
  </si>
  <si>
    <t>ul. Teligi 5</t>
  </si>
  <si>
    <t>590243891023800390</t>
  </si>
  <si>
    <t>ul. Ligi Polskiej 1</t>
  </si>
  <si>
    <t>590243891023809966</t>
  </si>
  <si>
    <t>ul. Srebrnego 2</t>
  </si>
  <si>
    <t>590243891022937165</t>
  </si>
  <si>
    <t>ul. Dziewulskiego 8</t>
  </si>
  <si>
    <t>590243891023098124</t>
  </si>
  <si>
    <t>ul. Dziewulskiego 16</t>
  </si>
  <si>
    <t>590243891023613167</t>
  </si>
  <si>
    <t>ul. Niesiołowskiego 8</t>
  </si>
  <si>
    <t>590243891022216482</t>
  </si>
  <si>
    <t>ul. Niesiołowskiego 16</t>
  </si>
  <si>
    <t>590243891022780495</t>
  </si>
  <si>
    <t>ul. Niesiołowskiego 24</t>
  </si>
  <si>
    <t>590243891023601782</t>
  </si>
  <si>
    <t>ul. Piskorskiej 15</t>
  </si>
  <si>
    <t>590243891022609321</t>
  </si>
  <si>
    <t>ul. Buszczyńskich 7</t>
  </si>
  <si>
    <t>590243891023199104</t>
  </si>
  <si>
    <t>ul. Łyskowskiego 13</t>
  </si>
  <si>
    <t>590243891023272593</t>
  </si>
  <si>
    <t>ul. Rydygiera 24</t>
  </si>
  <si>
    <t>590243891023014018</t>
  </si>
  <si>
    <t>PODCZYSZCZALNIE WÓD DESZCZOWYCH  - OSD ENERGA OPERATOR S.A.</t>
  </si>
  <si>
    <t>ul. Turystyczna</t>
  </si>
  <si>
    <t>590243891022281268</t>
  </si>
  <si>
    <t>ul. Szosa Okężna</t>
  </si>
  <si>
    <t>590243891022822539</t>
  </si>
  <si>
    <t>ul. Winnica</t>
  </si>
  <si>
    <t>590243891023138677</t>
  </si>
  <si>
    <t>PRZEPOMPOWNIE WODY  - OSD ENERGA  OPERATOR S.A.</t>
  </si>
  <si>
    <t>ul. Olsztyńska</t>
  </si>
  <si>
    <t>590243891022972326</t>
  </si>
  <si>
    <t>ul. Nad Strugą</t>
  </si>
  <si>
    <t>590243891023675738</t>
  </si>
  <si>
    <t>Ciechocinek</t>
  </si>
  <si>
    <t>ul. Wołuszewska</t>
  </si>
  <si>
    <t>590243896006503312</t>
  </si>
  <si>
    <t>C22b</t>
  </si>
  <si>
    <t>PRZEPOMPOWNIE I TŁOCZNIE ŚCIEKÓW  - OSD ENERGA  OPERATOR S.A.</t>
  </si>
  <si>
    <t>Bielawy, ul. Sieradzka 23</t>
  </si>
  <si>
    <t>590243891023149819</t>
  </si>
  <si>
    <t>ul. Wiślana</t>
  </si>
  <si>
    <t>590243891022965960</t>
  </si>
  <si>
    <t>Czerniewice ul. Spacerowa 8-14,</t>
  </si>
  <si>
    <t>590243891023149826</t>
  </si>
  <si>
    <t>ul. Mostowa</t>
  </si>
  <si>
    <t>590243891022570133</t>
  </si>
  <si>
    <t>ul. Wiśniowieckiego</t>
  </si>
  <si>
    <t>ul. Działowa</t>
  </si>
  <si>
    <t>590243891022839087</t>
  </si>
  <si>
    <t>590243891022632909</t>
  </si>
  <si>
    <t>ul. Poznańska</t>
  </si>
  <si>
    <t>590243891022631629</t>
  </si>
  <si>
    <t>590243891023145484</t>
  </si>
  <si>
    <t>ul. Łódzka dz. 22/1</t>
  </si>
  <si>
    <t>590243891023242015</t>
  </si>
  <si>
    <t>ul. Spacerowa</t>
  </si>
  <si>
    <t>590243891022393770</t>
  </si>
  <si>
    <t>ul. Podgórska dz. 10</t>
  </si>
  <si>
    <t>590243891023697327</t>
  </si>
  <si>
    <t>ul. Łódzka - Podgóska</t>
  </si>
  <si>
    <t>590243891022771356</t>
  </si>
  <si>
    <t>ul. Turystyczna 35A</t>
  </si>
  <si>
    <t>590243891022813551</t>
  </si>
  <si>
    <t>ul. Szczęśliwa P 1</t>
  </si>
  <si>
    <t>590243891022599073</t>
  </si>
  <si>
    <t>ul. Na Przełaj P 2</t>
  </si>
  <si>
    <t>590243891022536177</t>
  </si>
  <si>
    <t>ul. Strzałowa/Artyler.</t>
  </si>
  <si>
    <t>590243891022843794</t>
  </si>
  <si>
    <t>ul. Jastrzębia</t>
  </si>
  <si>
    <t>590243891022812448</t>
  </si>
  <si>
    <t>ul. Sarnia dz.582</t>
  </si>
  <si>
    <t>590243891022653737</t>
  </si>
  <si>
    <t>Ugory przy ul. Storczykowej</t>
  </si>
  <si>
    <t>590243891022843862</t>
  </si>
  <si>
    <t>ul. Sadowa dz. 141/1</t>
  </si>
  <si>
    <t>590243891023412159</t>
  </si>
  <si>
    <t>ul. Sadowa dz. 63/1</t>
  </si>
  <si>
    <t>590243891022306800</t>
  </si>
  <si>
    <t>ul. Korfantego</t>
  </si>
  <si>
    <t>590243891023591823</t>
  </si>
  <si>
    <t>ul. Winnica dz. 157</t>
  </si>
  <si>
    <t>590243891022896141</t>
  </si>
  <si>
    <t>ul. Winnica dz. 202/1</t>
  </si>
  <si>
    <t>590243891022651979</t>
  </si>
  <si>
    <t>ul. Tartaczna</t>
  </si>
  <si>
    <t>590243891023414245</t>
  </si>
  <si>
    <t>ul. Zbożowa dz. 841</t>
  </si>
  <si>
    <t>590243891022643264</t>
  </si>
  <si>
    <t>ul. Turkusowa</t>
  </si>
  <si>
    <t>590243891023240547</t>
  </si>
  <si>
    <t>ul. Rudacka</t>
  </si>
  <si>
    <t>590243891023397449</t>
  </si>
  <si>
    <t>ul. Szmaragdowa</t>
  </si>
  <si>
    <t>590243891023407148</t>
  </si>
  <si>
    <t>ul. Włocławska</t>
  </si>
  <si>
    <t>590243891023259815</t>
  </si>
  <si>
    <t>Chełmża</t>
  </si>
  <si>
    <t>Kończewice dz.231/13</t>
  </si>
  <si>
    <t>590243891022464524</t>
  </si>
  <si>
    <t>ul. Dybowska</t>
  </si>
  <si>
    <t>590243891022983803</t>
  </si>
  <si>
    <t>ul. Nieszawska</t>
  </si>
  <si>
    <t>590243891022634439</t>
  </si>
  <si>
    <t>ul. Kręta</t>
  </si>
  <si>
    <t>590243891023471552</t>
  </si>
  <si>
    <t>ul. Olsztyńska 96</t>
  </si>
  <si>
    <t>590243891022277506</t>
  </si>
  <si>
    <t>ul. Okólna dz.270</t>
  </si>
  <si>
    <t>590243891023536978</t>
  </si>
  <si>
    <t>ul. Grzybowa 67-240</t>
  </si>
  <si>
    <t>590243891023697358</t>
  </si>
  <si>
    <t>ul. Poznańska dz.330/5</t>
  </si>
  <si>
    <t>590243891023537036</t>
  </si>
  <si>
    <t>Stawki Południowe 17</t>
  </si>
  <si>
    <t>590243891023541224</t>
  </si>
  <si>
    <t>ul. Grzybowa 66-80</t>
  </si>
  <si>
    <t>590243891022191581</t>
  </si>
  <si>
    <t>ul. Bukowa dz. 131/4</t>
  </si>
  <si>
    <t>590243891023569617</t>
  </si>
  <si>
    <t>Czarne Błoto</t>
  </si>
  <si>
    <t>dz. 217/4</t>
  </si>
  <si>
    <t>590243891023814038</t>
  </si>
  <si>
    <t>Brzozówka</t>
  </si>
  <si>
    <t>dz. 53/7</t>
  </si>
  <si>
    <t>590243891023792121</t>
  </si>
  <si>
    <t>Głogowo</t>
  </si>
  <si>
    <t>ul. Jaskółcza, dz. 260/19</t>
  </si>
  <si>
    <t>590243891023796686</t>
  </si>
  <si>
    <t>ul. Łukasiewicza</t>
  </si>
  <si>
    <t>590243891023799694</t>
  </si>
  <si>
    <t>Osiek</t>
  </si>
  <si>
    <t>Osiek nad Wisłą</t>
  </si>
  <si>
    <t>590243891022214068</t>
  </si>
  <si>
    <t>Silno</t>
  </si>
  <si>
    <t>Silno dz. 105/3</t>
  </si>
  <si>
    <t>590243891023821586</t>
  </si>
  <si>
    <t>2</t>
  </si>
  <si>
    <t>ul. Forteczna dz. 168/2</t>
  </si>
  <si>
    <t>590243891040562707</t>
  </si>
  <si>
    <t>12,5</t>
  </si>
  <si>
    <t>Biskupice</t>
  </si>
  <si>
    <t>dz. 214, gmina Łubianka</t>
  </si>
  <si>
    <t>590243891041048606</t>
  </si>
  <si>
    <t>32,5</t>
  </si>
  <si>
    <t>Papowo</t>
  </si>
  <si>
    <t>Papowo Toruńskie dz.247, gmina Łysomice</t>
  </si>
  <si>
    <t>590243891041097116</t>
  </si>
  <si>
    <t>3</t>
  </si>
  <si>
    <t>590243891041243315</t>
  </si>
  <si>
    <t>20,5</t>
  </si>
  <si>
    <t>590243891041424127</t>
  </si>
  <si>
    <t>ul. Droga Starotoruńska dz.114, 112/4</t>
  </si>
  <si>
    <t>590243891041487061</t>
  </si>
  <si>
    <t>ul. Szosa Bydgoska dz.33-101/6</t>
  </si>
  <si>
    <t>590243891041430654</t>
  </si>
  <si>
    <t>10,5</t>
  </si>
  <si>
    <t>Brąchnówko</t>
  </si>
  <si>
    <t>Brąchnówko dz. 98 gm. Chełmża</t>
  </si>
  <si>
    <t>590243891041460019</t>
  </si>
  <si>
    <t>3,5</t>
  </si>
  <si>
    <t>ul. Golubska dz. 297/9</t>
  </si>
  <si>
    <t>590243891041644785</t>
  </si>
  <si>
    <t>Szosa Bydgoska dz.22-121/7</t>
  </si>
  <si>
    <t>ul. Szarika dz. 128/9</t>
  </si>
  <si>
    <t>590243891041736206</t>
  </si>
  <si>
    <t>OBIEKTY NIEPRODUKCYJNE  - OSD ENERGA  OPERATOR S.A.</t>
  </si>
  <si>
    <t>Wydział Sieci Kanalizacyjnej ul.Okrężna 23/25</t>
  </si>
  <si>
    <t>590243891022400003</t>
  </si>
  <si>
    <t>Mała Elektrownia Wodna - potrzeby własne</t>
  </si>
  <si>
    <t>590243891022882236</t>
  </si>
  <si>
    <t>Komora pomiarowa nr 7 Sz. Okrężna dz. 81/2</t>
  </si>
  <si>
    <t>590243891023301958</t>
  </si>
  <si>
    <t>Komora pomiarowa nr 3 Kręta dz.89</t>
  </si>
  <si>
    <t>590243891023556617</t>
  </si>
  <si>
    <t>Łeba</t>
  </si>
  <si>
    <t>Ośrodek wypoczynkowy Łeba    ul. 1-Maja 16</t>
  </si>
  <si>
    <t>590243883017152523</t>
  </si>
  <si>
    <t>590243891022795208</t>
  </si>
  <si>
    <t>OBIEKTY PRODUKCYJNE PSSE ŁYSOMICE  - OSD POLENERGIA DYSTRYBUCJA Sp. z o.o.</t>
  </si>
  <si>
    <t>Ostaszewo gm.Łysomice</t>
  </si>
  <si>
    <t>Przepompownia ścieków Centralna</t>
  </si>
  <si>
    <t>Przepompownia ścieków Północ 1</t>
  </si>
  <si>
    <t>Przepompownia ścieków Północ 2</t>
  </si>
  <si>
    <t>Przepompownia ścieków Południowa</t>
  </si>
  <si>
    <t>Stacja wodociągowa</t>
  </si>
  <si>
    <r>
      <rPr>
        <b/>
        <sz val="9"/>
        <rFont val="Calibri"/>
        <family val="2"/>
        <charset val="238"/>
      </rPr>
      <t>S</t>
    </r>
    <r>
      <rPr>
        <sz val="9"/>
        <rFont val="Calibri"/>
        <family val="2"/>
        <charset val="238"/>
      </rPr>
      <t xml:space="preserve"> - 590243891022332762, 590243891023788568,  590243891023806453, 590243891023146009,</t>
    </r>
  </si>
  <si>
    <r>
      <rPr>
        <b/>
        <sz val="9"/>
        <rFont val="Calibri"/>
        <family val="2"/>
        <charset val="238"/>
      </rPr>
      <t>S</t>
    </r>
    <r>
      <rPr>
        <sz val="9"/>
        <rFont val="Calibri"/>
        <family val="2"/>
        <charset val="238"/>
      </rPr>
      <t xml:space="preserve"> - 590243891023773007, 590243891022462704, 590243891022391479,</t>
    </r>
  </si>
  <si>
    <t>590243891022532322</t>
  </si>
  <si>
    <t>Jedwabno</t>
  </si>
  <si>
    <t>Ujęcie Wody</t>
  </si>
  <si>
    <t>590243891023809881</t>
  </si>
  <si>
    <t>I-IV, IX, XII 650, V 700, VI 800, VII-VII 750, X-XI 600</t>
  </si>
  <si>
    <r>
      <rPr>
        <b/>
        <sz val="9"/>
        <rFont val="Calibri"/>
        <family val="2"/>
        <charset val="238"/>
      </rPr>
      <t>S</t>
    </r>
    <r>
      <rPr>
        <sz val="9"/>
        <rFont val="Calibri"/>
        <family val="2"/>
        <charset val="238"/>
      </rPr>
      <t xml:space="preserve"> - 590243891022332755, 590243891022652839, 590243891022656639, 590243891022462049</t>
    </r>
  </si>
  <si>
    <t>Lubicz Dolny</t>
  </si>
  <si>
    <t>Lubicz Dolny dz. 415</t>
  </si>
  <si>
    <t>590243891042657067</t>
  </si>
  <si>
    <t xml:space="preserve">Rudacka 81 </t>
  </si>
  <si>
    <t>590243891041656511</t>
  </si>
  <si>
    <t>Budynek muzeum ul. Św.Józefa 47/49</t>
  </si>
  <si>
    <t>Studnia ul. Wiśniowa Czerniewice</t>
  </si>
  <si>
    <t>ul. Przybyszewskiego 3</t>
  </si>
  <si>
    <t>590243891042832105</t>
  </si>
  <si>
    <t>Na Przełaj 1</t>
  </si>
  <si>
    <t>590243891043339887</t>
  </si>
  <si>
    <t>Ostra dz. 75/10</t>
  </si>
  <si>
    <t>590243891043686547</t>
  </si>
  <si>
    <t>590496207011000213</t>
  </si>
  <si>
    <t>590496207011000169</t>
  </si>
  <si>
    <t>590496207011000121</t>
  </si>
  <si>
    <t>590496207011000039</t>
  </si>
  <si>
    <t>590496207011000244</t>
  </si>
  <si>
    <t>Młyńska 6 dz. 352/4</t>
  </si>
  <si>
    <t>590243891044251362</t>
  </si>
  <si>
    <t>Wola Zamkowa 1 dz. 42</t>
  </si>
  <si>
    <t>590243891044256473</t>
  </si>
  <si>
    <t>C12b</t>
  </si>
  <si>
    <t xml:space="preserve"> C22b</t>
  </si>
  <si>
    <t xml:space="preserve">*oznaczenie S przy nr PPE oznacza nr PPE wirtualnego SUMATORA dla podanych punktów poboru </t>
  </si>
  <si>
    <t>Plan 2026 rok kWh</t>
  </si>
  <si>
    <t xml:space="preserve">Załącznik nr 1 do SWZ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</si>
</sst>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 Narrow"/>
      <family val="2"/>
      <charset val="238"/>
    </font>
    <font>
      <sz val="9"/>
      <name val="Calibri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3" fontId="0" fillId="0" borderId="0" xfId="0" applyNumberForma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3" fontId="3" fillId="0" borderId="0" xfId="0" applyNumberFormat="1" applyFon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Alignment="1">
      <alignment horizontal="center" vertical="top"/>
    </xf>
    <xf numFmtId="3" fontId="15" fillId="0" borderId="1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3" fontId="3" fillId="0" borderId="6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9" fontId="3" fillId="0" borderId="0" xfId="0" applyNumberFormat="1" applyFont="1" applyAlignment="1">
      <alignment horizontal="center" vertical="top"/>
    </xf>
    <xf numFmtId="0" fontId="5" fillId="0" borderId="11" xfId="0" applyFont="1" applyFill="1" applyBorder="1" applyAlignment="1">
      <alignment vertical="top"/>
    </xf>
    <xf numFmtId="3" fontId="10" fillId="0" borderId="8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center" vertical="top" wrapText="1"/>
    </xf>
    <xf numFmtId="3" fontId="10" fillId="0" borderId="10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3" fontId="10" fillId="0" borderId="2" xfId="0" applyNumberFormat="1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" fontId="12" fillId="0" borderId="0" xfId="0" applyNumberFormat="1" applyFont="1" applyFill="1" applyBorder="1" applyAlignment="1">
      <alignment horizontal="center" vertical="top"/>
    </xf>
    <xf numFmtId="3" fontId="12" fillId="0" borderId="7" xfId="0" applyNumberFormat="1" applyFont="1" applyFill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top"/>
    </xf>
    <xf numFmtId="3" fontId="10" fillId="0" borderId="2" xfId="0" applyNumberFormat="1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center" vertical="top" wrapText="1"/>
    </xf>
    <xf numFmtId="3" fontId="9" fillId="0" borderId="4" xfId="0" applyNumberFormat="1" applyFont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/>
    </xf>
    <xf numFmtId="0" fontId="6" fillId="0" borderId="9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3" fontId="10" fillId="0" borderId="8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center" vertical="top" wrapText="1"/>
    </xf>
    <xf numFmtId="3" fontId="10" fillId="0" borderId="10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3" fontId="9" fillId="0" borderId="6" xfId="0" applyNumberFormat="1" applyFont="1" applyBorder="1" applyAlignment="1">
      <alignment horizontal="center" vertical="top" wrapText="1"/>
    </xf>
    <xf numFmtId="3" fontId="17" fillId="3" borderId="1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0"/>
  <sheetViews>
    <sheetView tabSelected="1" zoomScaleNormal="100" workbookViewId="0">
      <selection activeCell="AC9" sqref="AC9"/>
    </sheetView>
  </sheetViews>
  <sheetFormatPr defaultRowHeight="12.75"/>
  <cols>
    <col min="1" max="1" width="4" style="3" customWidth="1"/>
    <col min="2" max="2" width="10.7109375" style="3" customWidth="1"/>
    <col min="3" max="3" width="26.85546875" style="3" customWidth="1"/>
    <col min="4" max="4" width="19.5703125" style="3" customWidth="1"/>
    <col min="5" max="5" width="11.42578125" style="3" customWidth="1"/>
    <col min="6" max="6" width="5.7109375" style="3" customWidth="1"/>
    <col min="7" max="7" width="16.140625" style="2" customWidth="1"/>
    <col min="8" max="8" width="9.140625" style="3"/>
    <col min="9" max="9" width="11.7109375" style="3" hidden="1" customWidth="1"/>
    <col min="10" max="10" width="0" style="3" hidden="1" customWidth="1"/>
    <col min="11" max="11" width="15.7109375" style="3" hidden="1" customWidth="1"/>
    <col min="12" max="15" width="0" style="3" hidden="1" customWidth="1"/>
    <col min="16" max="16" width="16.42578125" style="3" hidden="1" customWidth="1"/>
    <col min="17" max="18" width="0" style="3" hidden="1" customWidth="1"/>
    <col min="19" max="19" width="14.28515625" style="3" hidden="1" customWidth="1"/>
    <col min="20" max="20" width="19.28515625" style="3" hidden="1" customWidth="1"/>
    <col min="21" max="25" width="0" style="3" hidden="1" customWidth="1"/>
    <col min="26" max="16384" width="9.140625" style="3"/>
  </cols>
  <sheetData>
    <row r="1" spans="1:24" ht="15" customHeight="1">
      <c r="A1" s="84" t="s">
        <v>335</v>
      </c>
      <c r="B1" s="84"/>
      <c r="C1" s="84"/>
      <c r="D1" s="84"/>
      <c r="E1" s="84"/>
      <c r="F1" s="84"/>
      <c r="G1" s="84"/>
    </row>
    <row r="2" spans="1:24" ht="15" customHeight="1">
      <c r="A2" s="89"/>
      <c r="B2" s="89"/>
      <c r="C2" s="89"/>
      <c r="D2" s="89"/>
      <c r="E2" s="89"/>
      <c r="F2" s="89"/>
      <c r="G2" s="89"/>
    </row>
    <row r="3" spans="1:24" ht="17.25" customHeight="1">
      <c r="A3" s="56" t="s">
        <v>0</v>
      </c>
      <c r="B3" s="56"/>
      <c r="C3" s="4"/>
      <c r="D3" s="4"/>
      <c r="E3" s="4"/>
      <c r="F3" s="4"/>
    </row>
    <row r="4" spans="1:24" ht="38.25" customHeight="1">
      <c r="A4" s="5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64" t="s">
        <v>6</v>
      </c>
      <c r="G4" s="7" t="s">
        <v>334</v>
      </c>
      <c r="J4" s="8" t="s">
        <v>7</v>
      </c>
      <c r="K4" s="9">
        <f>G5</f>
        <v>3200000</v>
      </c>
      <c r="O4" s="10" t="s">
        <v>8</v>
      </c>
      <c r="T4" s="11" t="s">
        <v>9</v>
      </c>
    </row>
    <row r="5" spans="1:24" ht="50.25" customHeight="1">
      <c r="A5" s="12">
        <v>1</v>
      </c>
      <c r="B5" s="12" t="s">
        <v>10</v>
      </c>
      <c r="C5" s="13" t="s">
        <v>11</v>
      </c>
      <c r="D5" s="18" t="s">
        <v>308</v>
      </c>
      <c r="E5" s="60" t="s">
        <v>307</v>
      </c>
      <c r="F5" s="16" t="s">
        <v>12</v>
      </c>
      <c r="G5" s="17">
        <v>3200000</v>
      </c>
      <c r="J5" s="8" t="s">
        <v>13</v>
      </c>
      <c r="K5" s="9">
        <f>G7+G8+G9+G10+G77</f>
        <v>4814600</v>
      </c>
      <c r="O5" s="10" t="s">
        <v>14</v>
      </c>
      <c r="T5" s="11" t="s">
        <v>15</v>
      </c>
    </row>
    <row r="6" spans="1:24" ht="25.5" customHeight="1">
      <c r="A6" s="12">
        <v>2</v>
      </c>
      <c r="B6" s="12" t="s">
        <v>304</v>
      </c>
      <c r="C6" s="13" t="s">
        <v>305</v>
      </c>
      <c r="D6" s="14" t="s">
        <v>306</v>
      </c>
      <c r="E6" s="15">
        <v>200</v>
      </c>
      <c r="F6" s="16" t="s">
        <v>13</v>
      </c>
      <c r="G6" s="17">
        <v>1677700</v>
      </c>
      <c r="J6" s="8"/>
      <c r="K6" s="9"/>
      <c r="O6" s="10"/>
      <c r="T6" s="11"/>
    </row>
    <row r="7" spans="1:24" ht="57" customHeight="1">
      <c r="A7" s="12">
        <v>3</v>
      </c>
      <c r="B7" s="13" t="s">
        <v>16</v>
      </c>
      <c r="C7" s="13" t="s">
        <v>17</v>
      </c>
      <c r="D7" s="18" t="s">
        <v>301</v>
      </c>
      <c r="E7" s="15">
        <v>400</v>
      </c>
      <c r="F7" s="16" t="s">
        <v>18</v>
      </c>
      <c r="G7" s="17">
        <v>2250100</v>
      </c>
      <c r="J7" s="8"/>
      <c r="T7" s="11"/>
    </row>
    <row r="8" spans="1:24" ht="39" customHeight="1">
      <c r="A8" s="12">
        <v>4</v>
      </c>
      <c r="B8" s="12" t="s">
        <v>19</v>
      </c>
      <c r="C8" s="13" t="s">
        <v>20</v>
      </c>
      <c r="D8" s="18" t="s">
        <v>302</v>
      </c>
      <c r="E8" s="15">
        <v>1550</v>
      </c>
      <c r="F8" s="16" t="s">
        <v>18</v>
      </c>
      <c r="G8" s="17">
        <v>1675000</v>
      </c>
      <c r="J8" s="19" t="s">
        <v>21</v>
      </c>
      <c r="K8" s="9">
        <f>G76+G151+G155</f>
        <v>172000</v>
      </c>
      <c r="O8" s="20" t="s">
        <v>22</v>
      </c>
      <c r="P8" s="20" t="s">
        <v>23</v>
      </c>
      <c r="Q8" s="85" t="s">
        <v>24</v>
      </c>
      <c r="R8" s="86"/>
      <c r="S8" s="20" t="s">
        <v>25</v>
      </c>
      <c r="T8" s="20" t="s">
        <v>26</v>
      </c>
    </row>
    <row r="9" spans="1:24" ht="24.75" customHeight="1">
      <c r="A9" s="12">
        <v>5</v>
      </c>
      <c r="B9" s="12" t="s">
        <v>19</v>
      </c>
      <c r="C9" s="13" t="s">
        <v>27</v>
      </c>
      <c r="D9" s="14" t="s">
        <v>28</v>
      </c>
      <c r="E9" s="15">
        <v>110</v>
      </c>
      <c r="F9" s="16" t="s">
        <v>18</v>
      </c>
      <c r="G9" s="17">
        <v>475000</v>
      </c>
      <c r="J9" s="8" t="s">
        <v>29</v>
      </c>
      <c r="K9" s="9">
        <f>G11+G14+G18+G19+G23+G24+G25+G26+G29+G30+G41+G50+G71+G79+G80+G81+G84+G110+G111+G112+G113+G114+G115+G116+G117+G119+G121+G123+G126+G143+G144+G145+G152+G153+G154</f>
        <v>76950</v>
      </c>
      <c r="O9" s="8" t="s">
        <v>7</v>
      </c>
      <c r="P9" s="21">
        <v>831300</v>
      </c>
      <c r="Q9" s="69">
        <v>635700</v>
      </c>
      <c r="R9" s="70"/>
      <c r="S9" s="21">
        <f>T9-P9-Q9</f>
        <v>3423000</v>
      </c>
      <c r="T9" s="22">
        <v>4890000</v>
      </c>
      <c r="X9" s="9">
        <f>P9+Q9+P10+Q10+P19+P21+P22+X14</f>
        <v>4315311.5</v>
      </c>
    </row>
    <row r="10" spans="1:24" ht="27" customHeight="1">
      <c r="A10" s="12">
        <v>6</v>
      </c>
      <c r="B10" s="12" t="s">
        <v>19</v>
      </c>
      <c r="C10" s="13" t="s">
        <v>30</v>
      </c>
      <c r="D10" s="14" t="s">
        <v>31</v>
      </c>
      <c r="E10" s="23" t="s">
        <v>32</v>
      </c>
      <c r="F10" s="16" t="s">
        <v>18</v>
      </c>
      <c r="G10" s="17">
        <v>280000</v>
      </c>
      <c r="J10" s="24" t="s">
        <v>33</v>
      </c>
      <c r="K10" s="9">
        <f>G43+G44+G45+G46+G47+G48+G49</f>
        <v>39900</v>
      </c>
      <c r="O10" s="8" t="s">
        <v>13</v>
      </c>
      <c r="P10" s="21">
        <v>1232500</v>
      </c>
      <c r="Q10" s="69">
        <v>942500</v>
      </c>
      <c r="R10" s="70"/>
      <c r="S10" s="21">
        <f>T10-P10-Q10</f>
        <v>5075000</v>
      </c>
      <c r="T10" s="22">
        <v>7250000</v>
      </c>
      <c r="X10" s="3">
        <f>X9*0.0762</f>
        <v>328826.73629999999</v>
      </c>
    </row>
    <row r="11" spans="1:24" ht="19.5" customHeight="1">
      <c r="A11" s="12">
        <v>7</v>
      </c>
      <c r="B11" s="12" t="s">
        <v>19</v>
      </c>
      <c r="C11" s="13" t="s">
        <v>34</v>
      </c>
      <c r="D11" s="14" t="s">
        <v>35</v>
      </c>
      <c r="E11" s="15">
        <v>40</v>
      </c>
      <c r="F11" s="16" t="s">
        <v>29</v>
      </c>
      <c r="G11" s="17">
        <v>4000</v>
      </c>
      <c r="J11" s="8"/>
      <c r="O11" s="8"/>
      <c r="P11" s="71" t="s">
        <v>36</v>
      </c>
      <c r="Q11" s="87"/>
      <c r="R11" s="87"/>
      <c r="S11" s="72"/>
      <c r="T11" s="25"/>
    </row>
    <row r="12" spans="1:24" ht="22.5" customHeight="1">
      <c r="A12" s="12">
        <v>8</v>
      </c>
      <c r="B12" s="12" t="s">
        <v>19</v>
      </c>
      <c r="C12" s="13" t="s">
        <v>37</v>
      </c>
      <c r="D12" s="14" t="s">
        <v>38</v>
      </c>
      <c r="E12" s="15">
        <v>60</v>
      </c>
      <c r="F12" s="16" t="s">
        <v>332</v>
      </c>
      <c r="G12" s="17">
        <v>164000</v>
      </c>
      <c r="J12" s="26"/>
      <c r="O12" s="19" t="s">
        <v>21</v>
      </c>
      <c r="P12" s="80">
        <f>T12</f>
        <v>461550</v>
      </c>
      <c r="Q12" s="81"/>
      <c r="R12" s="81"/>
      <c r="S12" s="82"/>
      <c r="T12" s="22">
        <v>461550</v>
      </c>
      <c r="X12" s="9">
        <f>P12+P14+P15</f>
        <v>723900</v>
      </c>
    </row>
    <row r="13" spans="1:24" ht="22.5" customHeight="1">
      <c r="A13" s="12">
        <v>9</v>
      </c>
      <c r="B13" s="12" t="s">
        <v>19</v>
      </c>
      <c r="C13" s="12" t="s">
        <v>315</v>
      </c>
      <c r="D13" s="14" t="s">
        <v>86</v>
      </c>
      <c r="E13" s="15">
        <v>11</v>
      </c>
      <c r="F13" s="16" t="s">
        <v>55</v>
      </c>
      <c r="G13" s="17">
        <v>34400</v>
      </c>
      <c r="J13" s="26"/>
      <c r="O13" s="19"/>
      <c r="P13" s="57"/>
      <c r="Q13" s="58"/>
      <c r="R13" s="58"/>
      <c r="S13" s="59"/>
      <c r="T13" s="22"/>
      <c r="X13" s="9"/>
    </row>
    <row r="14" spans="1:24" ht="24" customHeight="1">
      <c r="A14" s="12">
        <v>10</v>
      </c>
      <c r="B14" s="12" t="s">
        <v>19</v>
      </c>
      <c r="C14" s="13" t="s">
        <v>39</v>
      </c>
      <c r="D14" s="14" t="s">
        <v>40</v>
      </c>
      <c r="E14" s="15">
        <v>16</v>
      </c>
      <c r="F14" s="16" t="s">
        <v>29</v>
      </c>
      <c r="G14" s="17">
        <v>1000</v>
      </c>
      <c r="J14" s="26" t="s">
        <v>41</v>
      </c>
      <c r="K14" s="9" t="e">
        <f>G20+G33+G34+G35+G36+G37+G38+#REF!+G39+G40+G42+G51+G52+G53+G54+G55+G56+G57+G58+G59+G60+G62+G61+G65+G66+G67+G70+G83+G85+G86+G87+G88+G89+G90+G91+G92+G93+G94+G95+G96+G97+G98+G99+G100+G101+G102+G103+G104+G105+G106+G108+G109++G122+G124+G125+G127+G128+G129+G130+G131+G132+G134+G142+G147</f>
        <v>#REF!</v>
      </c>
      <c r="O14" s="8" t="s">
        <v>29</v>
      </c>
      <c r="P14" s="69">
        <f>T14</f>
        <v>223000</v>
      </c>
      <c r="Q14" s="83"/>
      <c r="R14" s="83"/>
      <c r="S14" s="70"/>
      <c r="T14" s="22">
        <v>223000</v>
      </c>
      <c r="X14" s="3">
        <f>X12*62.5/100</f>
        <v>452437.5</v>
      </c>
    </row>
    <row r="15" spans="1:24" ht="29.25" customHeight="1">
      <c r="A15" s="74" t="s">
        <v>333</v>
      </c>
      <c r="B15" s="74"/>
      <c r="C15" s="74"/>
      <c r="D15" s="74"/>
      <c r="E15" s="74"/>
      <c r="F15" s="28"/>
      <c r="G15" s="29">
        <f>SUM(G5:G14)</f>
        <v>9761200</v>
      </c>
      <c r="J15" s="24"/>
      <c r="O15" s="24" t="s">
        <v>33</v>
      </c>
      <c r="P15" s="69">
        <f>T15</f>
        <v>39350</v>
      </c>
      <c r="Q15" s="83"/>
      <c r="R15" s="83"/>
      <c r="S15" s="70"/>
      <c r="T15" s="22">
        <v>39350</v>
      </c>
    </row>
    <row r="16" spans="1:24" ht="13.5" customHeight="1">
      <c r="A16" s="65"/>
      <c r="B16" s="65"/>
      <c r="C16" s="65"/>
      <c r="D16" s="65"/>
      <c r="E16" s="65"/>
      <c r="F16" s="28"/>
      <c r="G16" s="66"/>
      <c r="J16" s="24"/>
      <c r="O16" s="24"/>
      <c r="P16" s="61"/>
      <c r="Q16" s="63"/>
      <c r="R16" s="63"/>
      <c r="S16" s="62"/>
      <c r="T16" s="22"/>
    </row>
    <row r="17" spans="1:24" ht="18" customHeight="1">
      <c r="A17" s="73" t="s">
        <v>42</v>
      </c>
      <c r="B17" s="73"/>
      <c r="C17" s="73"/>
      <c r="D17" s="73"/>
      <c r="E17" s="73"/>
      <c r="F17" s="30"/>
      <c r="G17" s="31"/>
      <c r="J17" s="8" t="s">
        <v>43</v>
      </c>
      <c r="K17" s="9">
        <f>G12+G72+G78+G82+G118+G120+G133+G107</f>
        <v>551300</v>
      </c>
      <c r="O17" s="8"/>
      <c r="P17" s="71" t="s">
        <v>44</v>
      </c>
      <c r="Q17" s="72"/>
      <c r="R17" s="71" t="s">
        <v>45</v>
      </c>
      <c r="S17" s="72"/>
      <c r="T17" s="32"/>
    </row>
    <row r="18" spans="1:24" ht="15">
      <c r="A18" s="12">
        <v>11</v>
      </c>
      <c r="B18" s="12" t="s">
        <v>19</v>
      </c>
      <c r="C18" s="12" t="s">
        <v>46</v>
      </c>
      <c r="D18" s="14" t="s">
        <v>47</v>
      </c>
      <c r="E18" s="15">
        <v>4</v>
      </c>
      <c r="F18" s="16" t="s">
        <v>48</v>
      </c>
      <c r="G18" s="33">
        <v>100</v>
      </c>
      <c r="J18" s="26" t="s">
        <v>49</v>
      </c>
      <c r="K18" s="9">
        <f>G146</f>
        <v>4000</v>
      </c>
      <c r="O18" s="26" t="s">
        <v>50</v>
      </c>
      <c r="P18" s="69">
        <v>0</v>
      </c>
      <c r="Q18" s="70"/>
      <c r="R18" s="69">
        <v>0</v>
      </c>
      <c r="S18" s="70"/>
      <c r="T18" s="22">
        <v>0</v>
      </c>
    </row>
    <row r="19" spans="1:24" ht="15">
      <c r="A19" s="12">
        <v>12</v>
      </c>
      <c r="B19" s="12" t="s">
        <v>19</v>
      </c>
      <c r="C19" s="12" t="s">
        <v>51</v>
      </c>
      <c r="D19" s="14" t="s">
        <v>52</v>
      </c>
      <c r="E19" s="15">
        <v>4</v>
      </c>
      <c r="F19" s="16" t="s">
        <v>48</v>
      </c>
      <c r="G19" s="33">
        <v>100</v>
      </c>
      <c r="O19" s="26" t="s">
        <v>41</v>
      </c>
      <c r="P19" s="69">
        <v>107822</v>
      </c>
      <c r="Q19" s="70"/>
      <c r="R19" s="69">
        <f>T19-P19</f>
        <v>306878</v>
      </c>
      <c r="S19" s="70"/>
      <c r="T19" s="22">
        <v>414700</v>
      </c>
    </row>
    <row r="20" spans="1:24">
      <c r="A20" s="12">
        <v>13</v>
      </c>
      <c r="B20" s="12" t="s">
        <v>19</v>
      </c>
      <c r="C20" s="12" t="s">
        <v>53</v>
      </c>
      <c r="D20" s="34" t="s">
        <v>54</v>
      </c>
      <c r="E20" s="12">
        <v>4</v>
      </c>
      <c r="F20" s="16" t="s">
        <v>55</v>
      </c>
      <c r="G20" s="33">
        <v>4000</v>
      </c>
      <c r="K20" s="9" t="e">
        <f>SUM(K4:K19)</f>
        <v>#REF!</v>
      </c>
      <c r="O20" s="24"/>
      <c r="P20" s="71" t="s">
        <v>56</v>
      </c>
      <c r="Q20" s="72"/>
      <c r="R20" s="71" t="s">
        <v>57</v>
      </c>
      <c r="S20" s="72"/>
      <c r="T20" s="32"/>
      <c r="X20" s="3">
        <f>T23*0.045</f>
        <v>605250</v>
      </c>
    </row>
    <row r="21" spans="1:24" ht="15">
      <c r="A21" s="27"/>
      <c r="B21" s="27"/>
      <c r="C21" s="27"/>
      <c r="D21" s="35"/>
      <c r="E21" s="27"/>
      <c r="F21" s="28"/>
      <c r="G21" s="29">
        <f>SUM(G18:G20)</f>
        <v>4200</v>
      </c>
      <c r="O21" s="8" t="s">
        <v>43</v>
      </c>
      <c r="P21" s="69">
        <v>111540</v>
      </c>
      <c r="Q21" s="70"/>
      <c r="R21" s="69">
        <f>T21-P21</f>
        <v>57460</v>
      </c>
      <c r="S21" s="70"/>
      <c r="T21" s="22">
        <v>169000</v>
      </c>
    </row>
    <row r="22" spans="1:24" ht="15" customHeight="1">
      <c r="A22" s="73" t="s">
        <v>58</v>
      </c>
      <c r="B22" s="73"/>
      <c r="C22" s="73"/>
      <c r="D22" s="73"/>
      <c r="E22" s="73"/>
      <c r="F22" s="30"/>
      <c r="G22" s="31"/>
      <c r="O22" s="26" t="s">
        <v>49</v>
      </c>
      <c r="P22" s="69">
        <v>1512</v>
      </c>
      <c r="Q22" s="70"/>
      <c r="R22" s="69">
        <f>T22-P22</f>
        <v>888</v>
      </c>
      <c r="S22" s="70"/>
      <c r="T22" s="22">
        <v>2400</v>
      </c>
    </row>
    <row r="23" spans="1:24" ht="20.25">
      <c r="A23" s="16">
        <v>14</v>
      </c>
      <c r="B23" s="16" t="s">
        <v>19</v>
      </c>
      <c r="C23" s="12" t="s">
        <v>59</v>
      </c>
      <c r="D23" s="14" t="s">
        <v>60</v>
      </c>
      <c r="E23" s="15">
        <v>4</v>
      </c>
      <c r="F23" s="16" t="s">
        <v>48</v>
      </c>
      <c r="G23" s="33">
        <v>400</v>
      </c>
      <c r="R23" s="79" t="s">
        <v>61</v>
      </c>
      <c r="S23" s="79"/>
      <c r="T23" s="37">
        <f>SUM(T9:T22)</f>
        <v>13450000</v>
      </c>
    </row>
    <row r="24" spans="1:24">
      <c r="A24" s="16">
        <v>15</v>
      </c>
      <c r="B24" s="16" t="s">
        <v>19</v>
      </c>
      <c r="C24" s="12" t="s">
        <v>62</v>
      </c>
      <c r="D24" s="14" t="s">
        <v>63</v>
      </c>
      <c r="E24" s="15">
        <v>10</v>
      </c>
      <c r="F24" s="16" t="s">
        <v>48</v>
      </c>
      <c r="G24" s="33">
        <v>400</v>
      </c>
    </row>
    <row r="25" spans="1:24">
      <c r="A25" s="16">
        <v>16</v>
      </c>
      <c r="B25" s="16" t="s">
        <v>19</v>
      </c>
      <c r="C25" s="12" t="s">
        <v>64</v>
      </c>
      <c r="D25" s="14" t="s">
        <v>65</v>
      </c>
      <c r="E25" s="15">
        <v>4</v>
      </c>
      <c r="F25" s="16" t="s">
        <v>48</v>
      </c>
      <c r="G25" s="33">
        <v>100</v>
      </c>
    </row>
    <row r="26" spans="1:24">
      <c r="A26" s="16">
        <v>17</v>
      </c>
      <c r="B26" s="16" t="s">
        <v>19</v>
      </c>
      <c r="C26" s="12" t="s">
        <v>66</v>
      </c>
      <c r="D26" s="14" t="s">
        <v>67</v>
      </c>
      <c r="E26" s="15">
        <v>6</v>
      </c>
      <c r="F26" s="16" t="s">
        <v>48</v>
      </c>
      <c r="G26" s="33">
        <v>1300</v>
      </c>
    </row>
    <row r="27" spans="1:24">
      <c r="A27" s="28"/>
      <c r="B27" s="28"/>
      <c r="C27" s="27"/>
      <c r="D27" s="35"/>
      <c r="E27" s="27"/>
      <c r="F27" s="28"/>
      <c r="G27" s="29">
        <f>SUM(G23:G26)</f>
        <v>2200</v>
      </c>
    </row>
    <row r="28" spans="1:24" ht="15" customHeight="1">
      <c r="A28" s="56" t="s">
        <v>68</v>
      </c>
      <c r="B28" s="56"/>
      <c r="C28" s="1"/>
      <c r="D28" s="38"/>
      <c r="E28" s="39"/>
      <c r="F28" s="40"/>
      <c r="G28" s="31"/>
    </row>
    <row r="29" spans="1:24">
      <c r="A29" s="16">
        <v>18</v>
      </c>
      <c r="B29" s="16" t="s">
        <v>19</v>
      </c>
      <c r="C29" s="12" t="s">
        <v>69</v>
      </c>
      <c r="D29" s="14" t="s">
        <v>70</v>
      </c>
      <c r="E29" s="15">
        <v>10</v>
      </c>
      <c r="F29" s="16" t="s">
        <v>48</v>
      </c>
      <c r="G29" s="33">
        <v>9000</v>
      </c>
    </row>
    <row r="30" spans="1:24">
      <c r="A30" s="16">
        <v>19</v>
      </c>
      <c r="B30" s="16" t="s">
        <v>19</v>
      </c>
      <c r="C30" s="12" t="s">
        <v>71</v>
      </c>
      <c r="D30" s="14" t="s">
        <v>72</v>
      </c>
      <c r="E30" s="15">
        <v>10</v>
      </c>
      <c r="F30" s="16" t="s">
        <v>48</v>
      </c>
      <c r="G30" s="33">
        <v>16000</v>
      </c>
    </row>
    <row r="31" spans="1:24">
      <c r="A31" s="28"/>
      <c r="B31" s="28"/>
      <c r="C31" s="27"/>
      <c r="D31" s="35"/>
      <c r="E31" s="27"/>
      <c r="F31" s="28"/>
      <c r="G31" s="29">
        <f>SUM(G29:G30)</f>
        <v>25000</v>
      </c>
    </row>
    <row r="32" spans="1:24" ht="15" customHeight="1">
      <c r="A32" s="56" t="s">
        <v>73</v>
      </c>
      <c r="B32" s="56"/>
      <c r="C32" s="1"/>
      <c r="D32" s="38"/>
      <c r="E32" s="39"/>
      <c r="F32" s="39"/>
      <c r="G32" s="31"/>
    </row>
    <row r="33" spans="1:7">
      <c r="A33" s="12">
        <v>20</v>
      </c>
      <c r="B33" s="12" t="s">
        <v>19</v>
      </c>
      <c r="C33" s="12" t="s">
        <v>74</v>
      </c>
      <c r="D33" s="14" t="s">
        <v>75</v>
      </c>
      <c r="E33" s="15">
        <v>12</v>
      </c>
      <c r="F33" s="16" t="s">
        <v>55</v>
      </c>
      <c r="G33" s="17">
        <v>4250</v>
      </c>
    </row>
    <row r="34" spans="1:7">
      <c r="A34" s="12">
        <v>21</v>
      </c>
      <c r="B34" s="12" t="s">
        <v>19</v>
      </c>
      <c r="C34" s="12" t="s">
        <v>76</v>
      </c>
      <c r="D34" s="14" t="s">
        <v>77</v>
      </c>
      <c r="E34" s="15">
        <v>10</v>
      </c>
      <c r="F34" s="16" t="s">
        <v>55</v>
      </c>
      <c r="G34" s="17">
        <v>100</v>
      </c>
    </row>
    <row r="35" spans="1:7">
      <c r="A35" s="12">
        <v>22</v>
      </c>
      <c r="B35" s="12" t="s">
        <v>19</v>
      </c>
      <c r="C35" s="12" t="s">
        <v>78</v>
      </c>
      <c r="D35" s="14" t="s">
        <v>79</v>
      </c>
      <c r="E35" s="15">
        <v>11</v>
      </c>
      <c r="F35" s="16" t="s">
        <v>55</v>
      </c>
      <c r="G35" s="17">
        <v>10000</v>
      </c>
    </row>
    <row r="36" spans="1:7">
      <c r="A36" s="12">
        <v>23</v>
      </c>
      <c r="B36" s="12" t="s">
        <v>19</v>
      </c>
      <c r="C36" s="12" t="s">
        <v>80</v>
      </c>
      <c r="D36" s="14" t="s">
        <v>81</v>
      </c>
      <c r="E36" s="15">
        <v>10</v>
      </c>
      <c r="F36" s="16" t="s">
        <v>55</v>
      </c>
      <c r="G36" s="17">
        <v>3900</v>
      </c>
    </row>
    <row r="37" spans="1:7">
      <c r="A37" s="12">
        <v>24</v>
      </c>
      <c r="B37" s="12" t="s">
        <v>19</v>
      </c>
      <c r="C37" s="12" t="s">
        <v>82</v>
      </c>
      <c r="D37" s="14" t="s">
        <v>83</v>
      </c>
      <c r="E37" s="15">
        <v>10</v>
      </c>
      <c r="F37" s="16" t="s">
        <v>55</v>
      </c>
      <c r="G37" s="17">
        <v>4400</v>
      </c>
    </row>
    <row r="38" spans="1:7">
      <c r="A38" s="12">
        <v>25</v>
      </c>
      <c r="B38" s="12" t="s">
        <v>19</v>
      </c>
      <c r="C38" s="12" t="s">
        <v>84</v>
      </c>
      <c r="D38" s="14" t="s">
        <v>85</v>
      </c>
      <c r="E38" s="15">
        <v>10.5</v>
      </c>
      <c r="F38" s="16" t="s">
        <v>55</v>
      </c>
      <c r="G38" s="17">
        <v>6600</v>
      </c>
    </row>
    <row r="39" spans="1:7">
      <c r="A39" s="12">
        <v>26</v>
      </c>
      <c r="B39" s="12" t="s">
        <v>19</v>
      </c>
      <c r="C39" s="12" t="s">
        <v>87</v>
      </c>
      <c r="D39" s="34" t="s">
        <v>88</v>
      </c>
      <c r="E39" s="12">
        <v>13</v>
      </c>
      <c r="F39" s="16" t="s">
        <v>55</v>
      </c>
      <c r="G39" s="17">
        <v>9500</v>
      </c>
    </row>
    <row r="40" spans="1:7">
      <c r="A40" s="12">
        <v>27</v>
      </c>
      <c r="B40" s="12" t="s">
        <v>19</v>
      </c>
      <c r="C40" s="12" t="s">
        <v>89</v>
      </c>
      <c r="D40" s="34" t="s">
        <v>90</v>
      </c>
      <c r="E40" s="12">
        <v>13</v>
      </c>
      <c r="F40" s="16" t="s">
        <v>55</v>
      </c>
      <c r="G40" s="17">
        <v>15000</v>
      </c>
    </row>
    <row r="41" spans="1:7">
      <c r="A41" s="12">
        <v>28</v>
      </c>
      <c r="B41" s="12" t="s">
        <v>19</v>
      </c>
      <c r="C41" s="12" t="s">
        <v>91</v>
      </c>
      <c r="D41" s="34" t="s">
        <v>92</v>
      </c>
      <c r="E41" s="12">
        <v>3</v>
      </c>
      <c r="F41" s="16" t="s">
        <v>48</v>
      </c>
      <c r="G41" s="17">
        <v>100</v>
      </c>
    </row>
    <row r="42" spans="1:7">
      <c r="A42" s="12">
        <v>29</v>
      </c>
      <c r="B42" s="12" t="s">
        <v>19</v>
      </c>
      <c r="C42" s="12" t="s">
        <v>93</v>
      </c>
      <c r="D42" s="34" t="s">
        <v>94</v>
      </c>
      <c r="E42" s="12">
        <v>13</v>
      </c>
      <c r="F42" s="16" t="s">
        <v>55</v>
      </c>
      <c r="G42" s="17">
        <v>15000</v>
      </c>
    </row>
    <row r="43" spans="1:7">
      <c r="A43" s="12">
        <v>30</v>
      </c>
      <c r="B43" s="12" t="s">
        <v>19</v>
      </c>
      <c r="C43" s="12" t="s">
        <v>95</v>
      </c>
      <c r="D43" s="34" t="s">
        <v>96</v>
      </c>
      <c r="E43" s="12">
        <v>11</v>
      </c>
      <c r="F43" s="16" t="s">
        <v>97</v>
      </c>
      <c r="G43" s="17">
        <v>7400</v>
      </c>
    </row>
    <row r="44" spans="1:7">
      <c r="A44" s="12">
        <v>31</v>
      </c>
      <c r="B44" s="12" t="s">
        <v>19</v>
      </c>
      <c r="C44" s="12" t="s">
        <v>98</v>
      </c>
      <c r="D44" s="34" t="s">
        <v>99</v>
      </c>
      <c r="E44" s="12">
        <v>7</v>
      </c>
      <c r="F44" s="16" t="s">
        <v>97</v>
      </c>
      <c r="G44" s="17">
        <v>6300</v>
      </c>
    </row>
    <row r="45" spans="1:7">
      <c r="A45" s="12">
        <v>32</v>
      </c>
      <c r="B45" s="12" t="s">
        <v>19</v>
      </c>
      <c r="C45" s="12" t="s">
        <v>100</v>
      </c>
      <c r="D45" s="34" t="s">
        <v>101</v>
      </c>
      <c r="E45" s="12">
        <v>11</v>
      </c>
      <c r="F45" s="16" t="s">
        <v>97</v>
      </c>
      <c r="G45" s="17">
        <v>7400</v>
      </c>
    </row>
    <row r="46" spans="1:7">
      <c r="A46" s="12">
        <v>33</v>
      </c>
      <c r="B46" s="12" t="s">
        <v>19</v>
      </c>
      <c r="C46" s="12" t="s">
        <v>102</v>
      </c>
      <c r="D46" s="34" t="s">
        <v>103</v>
      </c>
      <c r="E46" s="12">
        <v>11</v>
      </c>
      <c r="F46" s="16" t="s">
        <v>97</v>
      </c>
      <c r="G46" s="17">
        <v>4300</v>
      </c>
    </row>
    <row r="47" spans="1:7">
      <c r="A47" s="12">
        <v>34</v>
      </c>
      <c r="B47" s="12" t="s">
        <v>19</v>
      </c>
      <c r="C47" s="12" t="s">
        <v>104</v>
      </c>
      <c r="D47" s="34" t="s">
        <v>105</v>
      </c>
      <c r="E47" s="12">
        <v>24</v>
      </c>
      <c r="F47" s="16" t="s">
        <v>97</v>
      </c>
      <c r="G47" s="17">
        <v>5000</v>
      </c>
    </row>
    <row r="48" spans="1:7">
      <c r="A48" s="12">
        <v>35</v>
      </c>
      <c r="B48" s="12" t="s">
        <v>19</v>
      </c>
      <c r="C48" s="12" t="s">
        <v>106</v>
      </c>
      <c r="D48" s="34" t="s">
        <v>107</v>
      </c>
      <c r="E48" s="12">
        <v>11</v>
      </c>
      <c r="F48" s="16" t="s">
        <v>97</v>
      </c>
      <c r="G48" s="17">
        <v>6300</v>
      </c>
    </row>
    <row r="49" spans="1:7">
      <c r="A49" s="12">
        <v>36</v>
      </c>
      <c r="B49" s="12" t="s">
        <v>19</v>
      </c>
      <c r="C49" s="12" t="s">
        <v>108</v>
      </c>
      <c r="D49" s="34" t="s">
        <v>109</v>
      </c>
      <c r="E49" s="12">
        <v>11</v>
      </c>
      <c r="F49" s="16" t="s">
        <v>97</v>
      </c>
      <c r="G49" s="17">
        <v>3200</v>
      </c>
    </row>
    <row r="50" spans="1:7">
      <c r="A50" s="12">
        <v>37</v>
      </c>
      <c r="B50" s="12" t="s">
        <v>19</v>
      </c>
      <c r="C50" s="12" t="s">
        <v>110</v>
      </c>
      <c r="D50" s="34" t="s">
        <v>111</v>
      </c>
      <c r="E50" s="12">
        <v>3</v>
      </c>
      <c r="F50" s="16" t="s">
        <v>29</v>
      </c>
      <c r="G50" s="17">
        <v>100</v>
      </c>
    </row>
    <row r="51" spans="1:7">
      <c r="A51" s="12">
        <v>38</v>
      </c>
      <c r="B51" s="12" t="s">
        <v>19</v>
      </c>
      <c r="C51" s="12" t="s">
        <v>112</v>
      </c>
      <c r="D51" s="34" t="s">
        <v>113</v>
      </c>
      <c r="E51" s="12">
        <v>13</v>
      </c>
      <c r="F51" s="16" t="s">
        <v>55</v>
      </c>
      <c r="G51" s="17">
        <v>10500</v>
      </c>
    </row>
    <row r="52" spans="1:7">
      <c r="A52" s="12">
        <v>39</v>
      </c>
      <c r="B52" s="12" t="s">
        <v>19</v>
      </c>
      <c r="C52" s="12" t="s">
        <v>114</v>
      </c>
      <c r="D52" s="34" t="s">
        <v>115</v>
      </c>
      <c r="E52" s="12">
        <v>13</v>
      </c>
      <c r="F52" s="16" t="s">
        <v>55</v>
      </c>
      <c r="G52" s="17">
        <v>9700</v>
      </c>
    </row>
    <row r="53" spans="1:7">
      <c r="A53" s="12">
        <v>40</v>
      </c>
      <c r="B53" s="12" t="s">
        <v>19</v>
      </c>
      <c r="C53" s="12" t="s">
        <v>116</v>
      </c>
      <c r="D53" s="34" t="s">
        <v>117</v>
      </c>
      <c r="E53" s="12">
        <v>13</v>
      </c>
      <c r="F53" s="16" t="s">
        <v>55</v>
      </c>
      <c r="G53" s="17">
        <v>11000</v>
      </c>
    </row>
    <row r="54" spans="1:7">
      <c r="A54" s="12">
        <v>41</v>
      </c>
      <c r="B54" s="12" t="s">
        <v>19</v>
      </c>
      <c r="C54" s="12" t="s">
        <v>118</v>
      </c>
      <c r="D54" s="34" t="s">
        <v>119</v>
      </c>
      <c r="E54" s="12">
        <v>20.5</v>
      </c>
      <c r="F54" s="16" t="s">
        <v>55</v>
      </c>
      <c r="G54" s="17">
        <v>2000</v>
      </c>
    </row>
    <row r="55" spans="1:7">
      <c r="A55" s="12">
        <v>42</v>
      </c>
      <c r="B55" s="12" t="s">
        <v>19</v>
      </c>
      <c r="C55" s="12" t="s">
        <v>120</v>
      </c>
      <c r="D55" s="34" t="s">
        <v>121</v>
      </c>
      <c r="E55" s="12">
        <v>20.5</v>
      </c>
      <c r="F55" s="16" t="s">
        <v>55</v>
      </c>
      <c r="G55" s="17">
        <v>11500</v>
      </c>
    </row>
    <row r="56" spans="1:7">
      <c r="A56" s="12">
        <v>43</v>
      </c>
      <c r="B56" s="12" t="s">
        <v>19</v>
      </c>
      <c r="C56" s="12" t="s">
        <v>122</v>
      </c>
      <c r="D56" s="34" t="s">
        <v>123</v>
      </c>
      <c r="E56" s="12">
        <v>20.5</v>
      </c>
      <c r="F56" s="16" t="s">
        <v>55</v>
      </c>
      <c r="G56" s="17">
        <v>11000</v>
      </c>
    </row>
    <row r="57" spans="1:7">
      <c r="A57" s="12">
        <v>44</v>
      </c>
      <c r="B57" s="12" t="s">
        <v>19</v>
      </c>
      <c r="C57" s="12" t="s">
        <v>124</v>
      </c>
      <c r="D57" s="34" t="s">
        <v>125</v>
      </c>
      <c r="E57" s="12">
        <v>20.5</v>
      </c>
      <c r="F57" s="16" t="s">
        <v>55</v>
      </c>
      <c r="G57" s="17">
        <v>3900</v>
      </c>
    </row>
    <row r="58" spans="1:7">
      <c r="A58" s="12">
        <v>45</v>
      </c>
      <c r="B58" s="12" t="s">
        <v>19</v>
      </c>
      <c r="C58" s="12" t="s">
        <v>126</v>
      </c>
      <c r="D58" s="34" t="s">
        <v>127</v>
      </c>
      <c r="E58" s="12">
        <v>20.5</v>
      </c>
      <c r="F58" s="16" t="s">
        <v>55</v>
      </c>
      <c r="G58" s="17">
        <v>13000</v>
      </c>
    </row>
    <row r="59" spans="1:7">
      <c r="A59" s="12">
        <v>46</v>
      </c>
      <c r="B59" s="12" t="s">
        <v>19</v>
      </c>
      <c r="C59" s="12" t="s">
        <v>128</v>
      </c>
      <c r="D59" s="34" t="s">
        <v>129</v>
      </c>
      <c r="E59" s="12">
        <v>20</v>
      </c>
      <c r="F59" s="16" t="s">
        <v>55</v>
      </c>
      <c r="G59" s="17">
        <v>18500</v>
      </c>
    </row>
    <row r="60" spans="1:7">
      <c r="A60" s="12">
        <v>47</v>
      </c>
      <c r="B60" s="12" t="s">
        <v>19</v>
      </c>
      <c r="C60" s="12" t="s">
        <v>130</v>
      </c>
      <c r="D60" s="34" t="s">
        <v>131</v>
      </c>
      <c r="E60" s="12">
        <v>20</v>
      </c>
      <c r="F60" s="16" t="s">
        <v>55</v>
      </c>
      <c r="G60" s="17">
        <v>8000</v>
      </c>
    </row>
    <row r="61" spans="1:7">
      <c r="A61" s="12">
        <v>48</v>
      </c>
      <c r="B61" s="12" t="s">
        <v>19</v>
      </c>
      <c r="C61" s="12" t="s">
        <v>132</v>
      </c>
      <c r="D61" s="34" t="s">
        <v>133</v>
      </c>
      <c r="E61" s="12">
        <v>20.5</v>
      </c>
      <c r="F61" s="16" t="s">
        <v>55</v>
      </c>
      <c r="G61" s="17">
        <v>9150</v>
      </c>
    </row>
    <row r="62" spans="1:7">
      <c r="A62" s="12">
        <v>49</v>
      </c>
      <c r="B62" s="12" t="s">
        <v>19</v>
      </c>
      <c r="C62" s="12" t="s">
        <v>134</v>
      </c>
      <c r="D62" s="34" t="s">
        <v>135</v>
      </c>
      <c r="E62" s="12">
        <v>20.5</v>
      </c>
      <c r="F62" s="16" t="s">
        <v>55</v>
      </c>
      <c r="G62" s="17">
        <v>8400</v>
      </c>
    </row>
    <row r="63" spans="1:7">
      <c r="A63" s="27"/>
      <c r="B63" s="27"/>
      <c r="C63" s="27"/>
      <c r="D63" s="35"/>
      <c r="E63" s="27"/>
      <c r="F63" s="28"/>
      <c r="G63" s="29">
        <f>SUM(G33:G62)</f>
        <v>225500</v>
      </c>
    </row>
    <row r="64" spans="1:7" ht="19.5" customHeight="1">
      <c r="A64" s="56" t="s">
        <v>136</v>
      </c>
      <c r="B64" s="56"/>
      <c r="C64" s="4"/>
      <c r="D64" s="36"/>
      <c r="E64" s="4"/>
      <c r="F64" s="30"/>
      <c r="G64" s="31"/>
    </row>
    <row r="65" spans="1:7">
      <c r="A65" s="16">
        <v>50</v>
      </c>
      <c r="B65" s="16" t="s">
        <v>19</v>
      </c>
      <c r="C65" s="16" t="s">
        <v>137</v>
      </c>
      <c r="D65" s="14" t="s">
        <v>138</v>
      </c>
      <c r="E65" s="15">
        <v>12.5</v>
      </c>
      <c r="F65" s="16" t="s">
        <v>41</v>
      </c>
      <c r="G65" s="33">
        <v>300</v>
      </c>
    </row>
    <row r="66" spans="1:7">
      <c r="A66" s="16">
        <v>51</v>
      </c>
      <c r="B66" s="16" t="s">
        <v>19</v>
      </c>
      <c r="C66" s="16" t="s">
        <v>139</v>
      </c>
      <c r="D66" s="14" t="s">
        <v>140</v>
      </c>
      <c r="E66" s="15">
        <v>12.5</v>
      </c>
      <c r="F66" s="16" t="s">
        <v>41</v>
      </c>
      <c r="G66" s="33">
        <v>500</v>
      </c>
    </row>
    <row r="67" spans="1:7">
      <c r="A67" s="16">
        <v>52</v>
      </c>
      <c r="B67" s="16" t="s">
        <v>19</v>
      </c>
      <c r="C67" s="16" t="s">
        <v>141</v>
      </c>
      <c r="D67" s="14" t="s">
        <v>142</v>
      </c>
      <c r="E67" s="15">
        <v>12.5</v>
      </c>
      <c r="F67" s="16" t="s">
        <v>41</v>
      </c>
      <c r="G67" s="33">
        <v>750</v>
      </c>
    </row>
    <row r="68" spans="1:7">
      <c r="A68" s="28"/>
      <c r="B68" s="28"/>
      <c r="C68" s="28"/>
      <c r="D68" s="35"/>
      <c r="E68" s="27"/>
      <c r="F68" s="28"/>
      <c r="G68" s="29">
        <f>SUM(G65:G67)</f>
        <v>1550</v>
      </c>
    </row>
    <row r="69" spans="1:7" ht="19.5" customHeight="1">
      <c r="A69" s="56" t="s">
        <v>143</v>
      </c>
      <c r="B69" s="56"/>
      <c r="C69" s="4"/>
      <c r="D69" s="36"/>
      <c r="E69" s="30"/>
      <c r="F69" s="30"/>
      <c r="G69" s="41"/>
    </row>
    <row r="70" spans="1:7">
      <c r="A70" s="16">
        <v>53</v>
      </c>
      <c r="B70" s="16" t="s">
        <v>19</v>
      </c>
      <c r="C70" s="16" t="s">
        <v>144</v>
      </c>
      <c r="D70" s="34" t="s">
        <v>145</v>
      </c>
      <c r="E70" s="12">
        <v>40</v>
      </c>
      <c r="F70" s="16" t="s">
        <v>55</v>
      </c>
      <c r="G70" s="17">
        <v>115000</v>
      </c>
    </row>
    <row r="71" spans="1:7">
      <c r="A71" s="16">
        <v>54</v>
      </c>
      <c r="B71" s="16" t="s">
        <v>19</v>
      </c>
      <c r="C71" s="16" t="s">
        <v>146</v>
      </c>
      <c r="D71" s="34" t="s">
        <v>147</v>
      </c>
      <c r="E71" s="12">
        <v>3.5</v>
      </c>
      <c r="F71" s="16" t="s">
        <v>29</v>
      </c>
      <c r="G71" s="17">
        <v>50</v>
      </c>
    </row>
    <row r="72" spans="1:7">
      <c r="A72" s="16">
        <v>55</v>
      </c>
      <c r="B72" s="16" t="s">
        <v>148</v>
      </c>
      <c r="C72" s="16" t="s">
        <v>149</v>
      </c>
      <c r="D72" s="34" t="s">
        <v>150</v>
      </c>
      <c r="E72" s="12">
        <v>50</v>
      </c>
      <c r="F72" s="16" t="s">
        <v>151</v>
      </c>
      <c r="G72" s="17">
        <v>107000</v>
      </c>
    </row>
    <row r="73" spans="1:7" ht="14.1" customHeight="1">
      <c r="A73" s="12">
        <v>56</v>
      </c>
      <c r="B73" s="12" t="s">
        <v>19</v>
      </c>
      <c r="C73" s="45" t="s">
        <v>320</v>
      </c>
      <c r="D73" s="34" t="s">
        <v>321</v>
      </c>
      <c r="E73" s="47">
        <v>41</v>
      </c>
      <c r="F73" s="12" t="s">
        <v>151</v>
      </c>
      <c r="G73" s="17">
        <v>20000</v>
      </c>
    </row>
    <row r="74" spans="1:7">
      <c r="A74" s="28"/>
      <c r="B74" s="28"/>
      <c r="C74" s="28"/>
      <c r="D74" s="35"/>
      <c r="E74" s="27"/>
      <c r="F74" s="28"/>
      <c r="G74" s="29">
        <f>SUM(G70:G73)</f>
        <v>242050</v>
      </c>
    </row>
    <row r="75" spans="1:7" ht="19.5" customHeight="1">
      <c r="A75" s="56" t="s">
        <v>152</v>
      </c>
      <c r="B75" s="56"/>
      <c r="C75" s="42"/>
      <c r="D75" s="43"/>
      <c r="E75" s="40"/>
      <c r="F75" s="40"/>
      <c r="G75" s="31"/>
    </row>
    <row r="76" spans="1:7" ht="14.1" customHeight="1">
      <c r="A76" s="12">
        <v>57</v>
      </c>
      <c r="B76" s="12" t="s">
        <v>19</v>
      </c>
      <c r="C76" s="12" t="s">
        <v>153</v>
      </c>
      <c r="D76" s="34" t="s">
        <v>154</v>
      </c>
      <c r="E76" s="12">
        <v>45</v>
      </c>
      <c r="F76" s="16" t="s">
        <v>151</v>
      </c>
      <c r="G76" s="17">
        <v>127900</v>
      </c>
    </row>
    <row r="77" spans="1:7" ht="14.1" customHeight="1">
      <c r="A77" s="12">
        <v>58</v>
      </c>
      <c r="B77" s="12" t="s">
        <v>19</v>
      </c>
      <c r="C77" s="13" t="s">
        <v>155</v>
      </c>
      <c r="D77" s="14" t="s">
        <v>156</v>
      </c>
      <c r="E77" s="15">
        <v>100</v>
      </c>
      <c r="F77" s="16" t="s">
        <v>18</v>
      </c>
      <c r="G77" s="17">
        <v>134500</v>
      </c>
    </row>
    <row r="78" spans="1:7" ht="14.1" customHeight="1">
      <c r="A78" s="12">
        <v>59</v>
      </c>
      <c r="B78" s="12" t="s">
        <v>19</v>
      </c>
      <c r="C78" s="13" t="s">
        <v>157</v>
      </c>
      <c r="D78" s="14" t="s">
        <v>158</v>
      </c>
      <c r="E78" s="15">
        <v>35</v>
      </c>
      <c r="F78" s="16" t="s">
        <v>151</v>
      </c>
      <c r="G78" s="17">
        <v>22500</v>
      </c>
    </row>
    <row r="79" spans="1:7" ht="14.1" customHeight="1">
      <c r="A79" s="12">
        <v>60</v>
      </c>
      <c r="B79" s="12" t="s">
        <v>19</v>
      </c>
      <c r="C79" s="12" t="s">
        <v>159</v>
      </c>
      <c r="D79" s="14" t="s">
        <v>160</v>
      </c>
      <c r="E79" s="15">
        <v>6</v>
      </c>
      <c r="F79" s="16" t="s">
        <v>48</v>
      </c>
      <c r="G79" s="17">
        <v>4700</v>
      </c>
    </row>
    <row r="80" spans="1:7" ht="14.1" customHeight="1">
      <c r="A80" s="12">
        <v>61</v>
      </c>
      <c r="B80" s="12" t="s">
        <v>19</v>
      </c>
      <c r="C80" s="12" t="s">
        <v>161</v>
      </c>
      <c r="D80" s="14" t="s">
        <v>303</v>
      </c>
      <c r="E80" s="15">
        <v>7</v>
      </c>
      <c r="F80" s="16" t="s">
        <v>48</v>
      </c>
      <c r="G80" s="17">
        <v>1700</v>
      </c>
    </row>
    <row r="81" spans="1:7" ht="14.1" customHeight="1">
      <c r="A81" s="12">
        <v>62</v>
      </c>
      <c r="B81" s="12" t="s">
        <v>19</v>
      </c>
      <c r="C81" s="12" t="s">
        <v>162</v>
      </c>
      <c r="D81" s="14" t="s">
        <v>163</v>
      </c>
      <c r="E81" s="15">
        <v>10</v>
      </c>
      <c r="F81" s="16" t="s">
        <v>48</v>
      </c>
      <c r="G81" s="17">
        <v>9300</v>
      </c>
    </row>
    <row r="82" spans="1:7" ht="14.1" customHeight="1">
      <c r="A82" s="12">
        <v>63</v>
      </c>
      <c r="B82" s="12" t="s">
        <v>19</v>
      </c>
      <c r="C82" s="12" t="s">
        <v>137</v>
      </c>
      <c r="D82" s="14" t="s">
        <v>164</v>
      </c>
      <c r="E82" s="15">
        <v>41</v>
      </c>
      <c r="F82" s="16" t="s">
        <v>151</v>
      </c>
      <c r="G82" s="17">
        <v>46000</v>
      </c>
    </row>
    <row r="83" spans="1:7" ht="14.1" customHeight="1">
      <c r="A83" s="12">
        <v>64</v>
      </c>
      <c r="B83" s="12" t="s">
        <v>19</v>
      </c>
      <c r="C83" s="12" t="s">
        <v>165</v>
      </c>
      <c r="D83" s="14" t="s">
        <v>166</v>
      </c>
      <c r="E83" s="15">
        <v>12.5</v>
      </c>
      <c r="F83" s="16" t="s">
        <v>41</v>
      </c>
      <c r="G83" s="17">
        <v>9700</v>
      </c>
    </row>
    <row r="84" spans="1:7" ht="14.1" customHeight="1">
      <c r="A84" s="12">
        <v>65</v>
      </c>
      <c r="B84" s="12" t="s">
        <v>19</v>
      </c>
      <c r="C84" s="12" t="s">
        <v>46</v>
      </c>
      <c r="D84" s="14" t="s">
        <v>167</v>
      </c>
      <c r="E84" s="15">
        <v>6.6</v>
      </c>
      <c r="F84" s="16" t="s">
        <v>48</v>
      </c>
      <c r="G84" s="17">
        <v>1400</v>
      </c>
    </row>
    <row r="85" spans="1:7" ht="14.1" customHeight="1">
      <c r="A85" s="12">
        <v>66</v>
      </c>
      <c r="B85" s="12" t="s">
        <v>19</v>
      </c>
      <c r="C85" s="12" t="s">
        <v>168</v>
      </c>
      <c r="D85" s="14" t="s">
        <v>169</v>
      </c>
      <c r="E85" s="15">
        <v>6.5</v>
      </c>
      <c r="F85" s="16" t="s">
        <v>41</v>
      </c>
      <c r="G85" s="17">
        <v>700</v>
      </c>
    </row>
    <row r="86" spans="1:7" ht="14.1" customHeight="1">
      <c r="A86" s="12">
        <v>67</v>
      </c>
      <c r="B86" s="12" t="s">
        <v>19</v>
      </c>
      <c r="C86" s="12" t="s">
        <v>170</v>
      </c>
      <c r="D86" s="14" t="s">
        <v>171</v>
      </c>
      <c r="E86" s="15">
        <v>6.5</v>
      </c>
      <c r="F86" s="16" t="s">
        <v>41</v>
      </c>
      <c r="G86" s="17">
        <v>1300</v>
      </c>
    </row>
    <row r="87" spans="1:7" ht="14.1" customHeight="1">
      <c r="A87" s="12">
        <v>68</v>
      </c>
      <c r="B87" s="12" t="s">
        <v>19</v>
      </c>
      <c r="C87" s="12" t="s">
        <v>172</v>
      </c>
      <c r="D87" s="14" t="s">
        <v>173</v>
      </c>
      <c r="E87" s="15">
        <v>7.5</v>
      </c>
      <c r="F87" s="16" t="s">
        <v>41</v>
      </c>
      <c r="G87" s="17">
        <v>400</v>
      </c>
    </row>
    <row r="88" spans="1:7" ht="14.1" customHeight="1">
      <c r="A88" s="12">
        <v>69</v>
      </c>
      <c r="B88" s="12" t="s">
        <v>19</v>
      </c>
      <c r="C88" s="12" t="s">
        <v>174</v>
      </c>
      <c r="D88" s="14" t="s">
        <v>175</v>
      </c>
      <c r="E88" s="15">
        <v>33</v>
      </c>
      <c r="F88" s="16" t="s">
        <v>41</v>
      </c>
      <c r="G88" s="17">
        <v>15300</v>
      </c>
    </row>
    <row r="89" spans="1:7" ht="14.1" customHeight="1">
      <c r="A89" s="12">
        <v>70</v>
      </c>
      <c r="B89" s="12" t="s">
        <v>19</v>
      </c>
      <c r="C89" s="12" t="s">
        <v>176</v>
      </c>
      <c r="D89" s="14" t="s">
        <v>177</v>
      </c>
      <c r="E89" s="15">
        <v>6</v>
      </c>
      <c r="F89" s="16" t="s">
        <v>41</v>
      </c>
      <c r="G89" s="17">
        <v>1200</v>
      </c>
    </row>
    <row r="90" spans="1:7" ht="14.1" customHeight="1">
      <c r="A90" s="12">
        <v>71</v>
      </c>
      <c r="B90" s="12" t="s">
        <v>19</v>
      </c>
      <c r="C90" s="12" t="s">
        <v>178</v>
      </c>
      <c r="D90" s="14" t="s">
        <v>179</v>
      </c>
      <c r="E90" s="15">
        <v>6</v>
      </c>
      <c r="F90" s="16" t="s">
        <v>41</v>
      </c>
      <c r="G90" s="17">
        <v>900</v>
      </c>
    </row>
    <row r="91" spans="1:7" ht="14.1" customHeight="1">
      <c r="A91" s="12">
        <v>72</v>
      </c>
      <c r="B91" s="12" t="s">
        <v>19</v>
      </c>
      <c r="C91" s="12" t="s">
        <v>180</v>
      </c>
      <c r="D91" s="14" t="s">
        <v>181</v>
      </c>
      <c r="E91" s="15">
        <v>6</v>
      </c>
      <c r="F91" s="16" t="s">
        <v>41</v>
      </c>
      <c r="G91" s="17">
        <v>2400</v>
      </c>
    </row>
    <row r="92" spans="1:7" ht="14.1" customHeight="1">
      <c r="A92" s="12">
        <v>73</v>
      </c>
      <c r="B92" s="12" t="s">
        <v>19</v>
      </c>
      <c r="C92" s="12" t="s">
        <v>182</v>
      </c>
      <c r="D92" s="14" t="s">
        <v>183</v>
      </c>
      <c r="E92" s="15">
        <v>7.5</v>
      </c>
      <c r="F92" s="16" t="s">
        <v>41</v>
      </c>
      <c r="G92" s="17">
        <v>12000</v>
      </c>
    </row>
    <row r="93" spans="1:7" ht="14.1" customHeight="1">
      <c r="A93" s="12">
        <v>74</v>
      </c>
      <c r="B93" s="12" t="s">
        <v>19</v>
      </c>
      <c r="C93" s="12" t="s">
        <v>184</v>
      </c>
      <c r="D93" s="14" t="s">
        <v>185</v>
      </c>
      <c r="E93" s="15">
        <v>10.5</v>
      </c>
      <c r="F93" s="16" t="s">
        <v>41</v>
      </c>
      <c r="G93" s="17">
        <v>2800</v>
      </c>
    </row>
    <row r="94" spans="1:7" ht="14.1" customHeight="1">
      <c r="A94" s="12">
        <v>75</v>
      </c>
      <c r="B94" s="12" t="s">
        <v>19</v>
      </c>
      <c r="C94" s="12" t="s">
        <v>186</v>
      </c>
      <c r="D94" s="14" t="s">
        <v>187</v>
      </c>
      <c r="E94" s="15">
        <v>10.5</v>
      </c>
      <c r="F94" s="16" t="s">
        <v>41</v>
      </c>
      <c r="G94" s="17">
        <v>3000</v>
      </c>
    </row>
    <row r="95" spans="1:7" ht="14.1" customHeight="1">
      <c r="A95" s="12">
        <v>76</v>
      </c>
      <c r="B95" s="12" t="s">
        <v>19</v>
      </c>
      <c r="C95" s="12" t="s">
        <v>188</v>
      </c>
      <c r="D95" s="14" t="s">
        <v>189</v>
      </c>
      <c r="E95" s="15">
        <v>12.5</v>
      </c>
      <c r="F95" s="16" t="s">
        <v>41</v>
      </c>
      <c r="G95" s="17">
        <v>3300</v>
      </c>
    </row>
    <row r="96" spans="1:7" ht="14.1" customHeight="1">
      <c r="A96" s="12">
        <v>77</v>
      </c>
      <c r="B96" s="12" t="s">
        <v>19</v>
      </c>
      <c r="C96" s="12" t="s">
        <v>190</v>
      </c>
      <c r="D96" s="14" t="s">
        <v>191</v>
      </c>
      <c r="E96" s="15">
        <v>12</v>
      </c>
      <c r="F96" s="16" t="s">
        <v>41</v>
      </c>
      <c r="G96" s="17">
        <v>4000</v>
      </c>
    </row>
    <row r="97" spans="1:7" ht="14.1" customHeight="1">
      <c r="A97" s="12">
        <v>78</v>
      </c>
      <c r="B97" s="12" t="s">
        <v>19</v>
      </c>
      <c r="C97" s="12" t="s">
        <v>192</v>
      </c>
      <c r="D97" s="14" t="s">
        <v>193</v>
      </c>
      <c r="E97" s="15">
        <v>12</v>
      </c>
      <c r="F97" s="16" t="s">
        <v>41</v>
      </c>
      <c r="G97" s="17">
        <v>3800</v>
      </c>
    </row>
    <row r="98" spans="1:7" ht="14.1" customHeight="1">
      <c r="A98" s="12">
        <v>79</v>
      </c>
      <c r="B98" s="12" t="s">
        <v>19</v>
      </c>
      <c r="C98" s="12" t="s">
        <v>194</v>
      </c>
      <c r="D98" s="14" t="s">
        <v>195</v>
      </c>
      <c r="E98" s="15">
        <v>6.5</v>
      </c>
      <c r="F98" s="16" t="s">
        <v>41</v>
      </c>
      <c r="G98" s="17">
        <v>900</v>
      </c>
    </row>
    <row r="99" spans="1:7" ht="14.1" customHeight="1">
      <c r="A99" s="12">
        <v>80</v>
      </c>
      <c r="B99" s="12" t="s">
        <v>19</v>
      </c>
      <c r="C99" s="12" t="s">
        <v>196</v>
      </c>
      <c r="D99" s="14" t="s">
        <v>197</v>
      </c>
      <c r="E99" s="15">
        <v>33</v>
      </c>
      <c r="F99" s="16" t="s">
        <v>41</v>
      </c>
      <c r="G99" s="17">
        <v>13500</v>
      </c>
    </row>
    <row r="100" spans="1:7" ht="14.1" customHeight="1">
      <c r="A100" s="12">
        <v>81</v>
      </c>
      <c r="B100" s="12" t="s">
        <v>19</v>
      </c>
      <c r="C100" s="12" t="s">
        <v>198</v>
      </c>
      <c r="D100" s="14" t="s">
        <v>199</v>
      </c>
      <c r="E100" s="15">
        <v>16.5</v>
      </c>
      <c r="F100" s="16" t="s">
        <v>41</v>
      </c>
      <c r="G100" s="17">
        <v>1100</v>
      </c>
    </row>
    <row r="101" spans="1:7" ht="14.1" customHeight="1">
      <c r="A101" s="12">
        <v>82</v>
      </c>
      <c r="B101" s="12" t="s">
        <v>19</v>
      </c>
      <c r="C101" s="12" t="s">
        <v>200</v>
      </c>
      <c r="D101" s="14" t="s">
        <v>201</v>
      </c>
      <c r="E101" s="15">
        <v>17</v>
      </c>
      <c r="F101" s="16" t="s">
        <v>41</v>
      </c>
      <c r="G101" s="17">
        <v>5000</v>
      </c>
    </row>
    <row r="102" spans="1:7" ht="14.1" customHeight="1">
      <c r="A102" s="12">
        <v>83</v>
      </c>
      <c r="B102" s="12" t="s">
        <v>19</v>
      </c>
      <c r="C102" s="12" t="s">
        <v>202</v>
      </c>
      <c r="D102" s="14" t="s">
        <v>203</v>
      </c>
      <c r="E102" s="15">
        <v>18</v>
      </c>
      <c r="F102" s="16" t="s">
        <v>41</v>
      </c>
      <c r="G102" s="17">
        <v>9800</v>
      </c>
    </row>
    <row r="103" spans="1:7" ht="14.1" customHeight="1">
      <c r="A103" s="12">
        <v>84</v>
      </c>
      <c r="B103" s="12" t="s">
        <v>19</v>
      </c>
      <c r="C103" s="12" t="s">
        <v>204</v>
      </c>
      <c r="D103" s="14" t="s">
        <v>205</v>
      </c>
      <c r="E103" s="15">
        <v>6.5</v>
      </c>
      <c r="F103" s="16" t="s">
        <v>41</v>
      </c>
      <c r="G103" s="17">
        <v>1000</v>
      </c>
    </row>
    <row r="104" spans="1:7" ht="14.1" customHeight="1">
      <c r="A104" s="12">
        <v>85</v>
      </c>
      <c r="B104" s="12" t="s">
        <v>19</v>
      </c>
      <c r="C104" s="12" t="s">
        <v>206</v>
      </c>
      <c r="D104" s="14" t="s">
        <v>207</v>
      </c>
      <c r="E104" s="15">
        <v>33</v>
      </c>
      <c r="F104" s="16" t="s">
        <v>41</v>
      </c>
      <c r="G104" s="17">
        <v>20000</v>
      </c>
    </row>
    <row r="105" spans="1:7" ht="14.1" customHeight="1">
      <c r="A105" s="12">
        <v>86</v>
      </c>
      <c r="B105" s="12" t="s">
        <v>19</v>
      </c>
      <c r="C105" s="12" t="s">
        <v>208</v>
      </c>
      <c r="D105" s="14" t="s">
        <v>209</v>
      </c>
      <c r="E105" s="15">
        <v>6.5</v>
      </c>
      <c r="F105" s="16" t="s">
        <v>41</v>
      </c>
      <c r="G105" s="17">
        <v>2000</v>
      </c>
    </row>
    <row r="106" spans="1:7" ht="14.1" customHeight="1">
      <c r="A106" s="12">
        <v>87</v>
      </c>
      <c r="B106" s="12" t="s">
        <v>19</v>
      </c>
      <c r="C106" s="12" t="s">
        <v>210</v>
      </c>
      <c r="D106" s="14" t="s">
        <v>211</v>
      </c>
      <c r="E106" s="15">
        <v>6.5</v>
      </c>
      <c r="F106" s="16" t="s">
        <v>41</v>
      </c>
      <c r="G106" s="17">
        <v>1000</v>
      </c>
    </row>
    <row r="107" spans="1:7" ht="14.1" customHeight="1">
      <c r="A107" s="12">
        <v>88</v>
      </c>
      <c r="B107" s="12" t="s">
        <v>212</v>
      </c>
      <c r="C107" s="12" t="s">
        <v>213</v>
      </c>
      <c r="D107" s="14" t="s">
        <v>214</v>
      </c>
      <c r="E107" s="15">
        <v>55</v>
      </c>
      <c r="F107" s="16" t="s">
        <v>151</v>
      </c>
      <c r="G107" s="17">
        <v>53800</v>
      </c>
    </row>
    <row r="108" spans="1:7" ht="14.1" customHeight="1">
      <c r="A108" s="12">
        <v>89</v>
      </c>
      <c r="B108" s="12" t="s">
        <v>19</v>
      </c>
      <c r="C108" s="12" t="s">
        <v>215</v>
      </c>
      <c r="D108" s="14" t="s">
        <v>216</v>
      </c>
      <c r="E108" s="15">
        <v>7.5</v>
      </c>
      <c r="F108" s="16" t="s">
        <v>41</v>
      </c>
      <c r="G108" s="17">
        <v>4000</v>
      </c>
    </row>
    <row r="109" spans="1:7" ht="14.1" customHeight="1">
      <c r="A109" s="12">
        <v>90</v>
      </c>
      <c r="B109" s="12" t="s">
        <v>19</v>
      </c>
      <c r="C109" s="12" t="s">
        <v>217</v>
      </c>
      <c r="D109" s="14" t="s">
        <v>218</v>
      </c>
      <c r="E109" s="15">
        <v>7.5</v>
      </c>
      <c r="F109" s="16" t="s">
        <v>41</v>
      </c>
      <c r="G109" s="17">
        <v>1800</v>
      </c>
    </row>
    <row r="110" spans="1:7" ht="14.1" customHeight="1">
      <c r="A110" s="12">
        <v>91</v>
      </c>
      <c r="B110" s="12" t="s">
        <v>19</v>
      </c>
      <c r="C110" s="44" t="s">
        <v>219</v>
      </c>
      <c r="D110" s="14" t="s">
        <v>220</v>
      </c>
      <c r="E110" s="15">
        <v>6.6</v>
      </c>
      <c r="F110" s="16" t="s">
        <v>29</v>
      </c>
      <c r="G110" s="17">
        <v>700</v>
      </c>
    </row>
    <row r="111" spans="1:7" ht="14.1" customHeight="1">
      <c r="A111" s="12">
        <v>92</v>
      </c>
      <c r="B111" s="12" t="s">
        <v>19</v>
      </c>
      <c r="C111" s="45" t="s">
        <v>221</v>
      </c>
      <c r="D111" s="34" t="s">
        <v>222</v>
      </c>
      <c r="E111" s="12">
        <v>15</v>
      </c>
      <c r="F111" s="16" t="s">
        <v>29</v>
      </c>
      <c r="G111" s="17">
        <v>900</v>
      </c>
    </row>
    <row r="112" spans="1:7" ht="14.1" customHeight="1">
      <c r="A112" s="12">
        <v>93</v>
      </c>
      <c r="B112" s="12" t="s">
        <v>19</v>
      </c>
      <c r="C112" s="45" t="s">
        <v>223</v>
      </c>
      <c r="D112" s="34" t="s">
        <v>224</v>
      </c>
      <c r="E112" s="12">
        <v>6.5</v>
      </c>
      <c r="F112" s="16" t="s">
        <v>29</v>
      </c>
      <c r="G112" s="17">
        <v>4500</v>
      </c>
    </row>
    <row r="113" spans="1:7" ht="14.1" customHeight="1">
      <c r="A113" s="12">
        <v>94</v>
      </c>
      <c r="B113" s="12" t="s">
        <v>19</v>
      </c>
      <c r="C113" s="45" t="s">
        <v>225</v>
      </c>
      <c r="D113" s="34" t="s">
        <v>226</v>
      </c>
      <c r="E113" s="12">
        <v>5</v>
      </c>
      <c r="F113" s="16" t="s">
        <v>29</v>
      </c>
      <c r="G113" s="17">
        <v>700</v>
      </c>
    </row>
    <row r="114" spans="1:7" ht="14.1" customHeight="1">
      <c r="A114" s="12">
        <v>95</v>
      </c>
      <c r="B114" s="12" t="s">
        <v>19</v>
      </c>
      <c r="C114" s="45" t="s">
        <v>227</v>
      </c>
      <c r="D114" s="34" t="s">
        <v>228</v>
      </c>
      <c r="E114" s="12">
        <v>12.5</v>
      </c>
      <c r="F114" s="16" t="s">
        <v>29</v>
      </c>
      <c r="G114" s="17">
        <v>4700</v>
      </c>
    </row>
    <row r="115" spans="1:7" ht="14.1" customHeight="1">
      <c r="A115" s="12">
        <v>96</v>
      </c>
      <c r="B115" s="12" t="s">
        <v>19</v>
      </c>
      <c r="C115" s="45" t="s">
        <v>229</v>
      </c>
      <c r="D115" s="34" t="s">
        <v>230</v>
      </c>
      <c r="E115" s="12">
        <v>7.5</v>
      </c>
      <c r="F115" s="16" t="s">
        <v>29</v>
      </c>
      <c r="G115" s="17">
        <v>4200</v>
      </c>
    </row>
    <row r="116" spans="1:7" ht="14.1" customHeight="1">
      <c r="A116" s="12">
        <v>97</v>
      </c>
      <c r="B116" s="12" t="s">
        <v>19</v>
      </c>
      <c r="C116" s="45" t="s">
        <v>231</v>
      </c>
      <c r="D116" s="34" t="s">
        <v>232</v>
      </c>
      <c r="E116" s="12">
        <v>5</v>
      </c>
      <c r="F116" s="16" t="s">
        <v>29</v>
      </c>
      <c r="G116" s="17">
        <v>1500</v>
      </c>
    </row>
    <row r="117" spans="1:7" ht="14.1" customHeight="1">
      <c r="A117" s="12">
        <v>98</v>
      </c>
      <c r="B117" s="12" t="s">
        <v>19</v>
      </c>
      <c r="C117" s="45" t="s">
        <v>233</v>
      </c>
      <c r="D117" s="34" t="s">
        <v>234</v>
      </c>
      <c r="E117" s="12">
        <v>20.5</v>
      </c>
      <c r="F117" s="16" t="s">
        <v>29</v>
      </c>
      <c r="G117" s="17">
        <v>2200</v>
      </c>
    </row>
    <row r="118" spans="1:7" ht="14.1" customHeight="1">
      <c r="A118" s="12">
        <v>99</v>
      </c>
      <c r="B118" s="12" t="s">
        <v>235</v>
      </c>
      <c r="C118" s="45" t="s">
        <v>236</v>
      </c>
      <c r="D118" s="34" t="s">
        <v>237</v>
      </c>
      <c r="E118" s="12">
        <v>40</v>
      </c>
      <c r="F118" s="16" t="s">
        <v>55</v>
      </c>
      <c r="G118" s="17">
        <v>33000</v>
      </c>
    </row>
    <row r="119" spans="1:7" ht="14.1" customHeight="1">
      <c r="A119" s="12">
        <v>100</v>
      </c>
      <c r="B119" s="12" t="s">
        <v>238</v>
      </c>
      <c r="C119" s="45" t="s">
        <v>239</v>
      </c>
      <c r="D119" s="34" t="s">
        <v>240</v>
      </c>
      <c r="E119" s="12">
        <v>2</v>
      </c>
      <c r="F119" s="16" t="s">
        <v>29</v>
      </c>
      <c r="G119" s="17">
        <v>50</v>
      </c>
    </row>
    <row r="120" spans="1:7" ht="14.1" customHeight="1">
      <c r="A120" s="12">
        <v>101</v>
      </c>
      <c r="B120" s="12" t="s">
        <v>241</v>
      </c>
      <c r="C120" s="45" t="s">
        <v>242</v>
      </c>
      <c r="D120" s="34" t="s">
        <v>243</v>
      </c>
      <c r="E120" s="12">
        <v>50</v>
      </c>
      <c r="F120" s="16" t="s">
        <v>151</v>
      </c>
      <c r="G120" s="17">
        <v>118500</v>
      </c>
    </row>
    <row r="121" spans="1:7" ht="14.1" customHeight="1">
      <c r="A121" s="12">
        <v>102</v>
      </c>
      <c r="B121" s="12" t="s">
        <v>19</v>
      </c>
      <c r="C121" s="45" t="s">
        <v>244</v>
      </c>
      <c r="D121" s="34" t="s">
        <v>245</v>
      </c>
      <c r="E121" s="12">
        <v>10.5</v>
      </c>
      <c r="F121" s="16" t="s">
        <v>29</v>
      </c>
      <c r="G121" s="17">
        <v>450</v>
      </c>
    </row>
    <row r="122" spans="1:7" ht="14.1" customHeight="1">
      <c r="A122" s="12">
        <v>103</v>
      </c>
      <c r="B122" s="12" t="s">
        <v>246</v>
      </c>
      <c r="C122" s="45" t="s">
        <v>247</v>
      </c>
      <c r="D122" s="34" t="s">
        <v>248</v>
      </c>
      <c r="E122" s="12">
        <v>40</v>
      </c>
      <c r="F122" s="16" t="s">
        <v>55</v>
      </c>
      <c r="G122" s="17">
        <v>25000</v>
      </c>
    </row>
    <row r="123" spans="1:7" ht="14.1" customHeight="1">
      <c r="A123" s="12">
        <v>104</v>
      </c>
      <c r="B123" s="12" t="s">
        <v>249</v>
      </c>
      <c r="C123" s="45" t="s">
        <v>250</v>
      </c>
      <c r="D123" s="34" t="s">
        <v>251</v>
      </c>
      <c r="E123" s="34" t="s">
        <v>252</v>
      </c>
      <c r="F123" s="12" t="s">
        <v>29</v>
      </c>
      <c r="G123" s="17">
        <v>50</v>
      </c>
    </row>
    <row r="124" spans="1:7" ht="14.1" customHeight="1">
      <c r="A124" s="12">
        <v>105</v>
      </c>
      <c r="B124" s="12" t="s">
        <v>19</v>
      </c>
      <c r="C124" s="45" t="s">
        <v>253</v>
      </c>
      <c r="D124" s="34" t="s">
        <v>254</v>
      </c>
      <c r="E124" s="34" t="s">
        <v>255</v>
      </c>
      <c r="F124" s="12" t="s">
        <v>55</v>
      </c>
      <c r="G124" s="17">
        <v>2500</v>
      </c>
    </row>
    <row r="125" spans="1:7" ht="14.1" customHeight="1">
      <c r="A125" s="12">
        <v>106</v>
      </c>
      <c r="B125" s="12" t="s">
        <v>256</v>
      </c>
      <c r="C125" s="45" t="s">
        <v>257</v>
      </c>
      <c r="D125" s="34" t="s">
        <v>258</v>
      </c>
      <c r="E125" s="46" t="s">
        <v>259</v>
      </c>
      <c r="F125" s="12" t="s">
        <v>55</v>
      </c>
      <c r="G125" s="17">
        <v>22000</v>
      </c>
    </row>
    <row r="126" spans="1:7" ht="14.1" customHeight="1">
      <c r="A126" s="12">
        <v>107</v>
      </c>
      <c r="B126" s="12" t="s">
        <v>260</v>
      </c>
      <c r="C126" s="45" t="s">
        <v>261</v>
      </c>
      <c r="D126" s="34" t="s">
        <v>262</v>
      </c>
      <c r="E126" s="46" t="s">
        <v>263</v>
      </c>
      <c r="F126" s="12" t="s">
        <v>29</v>
      </c>
      <c r="G126" s="17">
        <v>250</v>
      </c>
    </row>
    <row r="127" spans="1:7" ht="14.1" customHeight="1">
      <c r="A127" s="75">
        <v>108</v>
      </c>
      <c r="B127" s="75" t="s">
        <v>19</v>
      </c>
      <c r="C127" s="77" t="s">
        <v>312</v>
      </c>
      <c r="D127" s="34" t="s">
        <v>264</v>
      </c>
      <c r="E127" s="46" t="s">
        <v>265</v>
      </c>
      <c r="F127" s="12" t="s">
        <v>55</v>
      </c>
      <c r="G127" s="17">
        <v>2750</v>
      </c>
    </row>
    <row r="128" spans="1:7" ht="14.1" customHeight="1">
      <c r="A128" s="76"/>
      <c r="B128" s="76"/>
      <c r="C128" s="78"/>
      <c r="D128" s="34" t="s">
        <v>266</v>
      </c>
      <c r="E128" s="47">
        <v>20.5</v>
      </c>
      <c r="F128" s="12" t="s">
        <v>55</v>
      </c>
      <c r="G128" s="17">
        <v>50</v>
      </c>
    </row>
    <row r="129" spans="1:7" ht="14.1" customHeight="1">
      <c r="A129" s="12">
        <v>109</v>
      </c>
      <c r="B129" s="12" t="s">
        <v>19</v>
      </c>
      <c r="C129" s="45" t="s">
        <v>267</v>
      </c>
      <c r="D129" s="34" t="s">
        <v>268</v>
      </c>
      <c r="E129" s="46" t="s">
        <v>255</v>
      </c>
      <c r="F129" s="12" t="s">
        <v>55</v>
      </c>
      <c r="G129" s="17">
        <v>4200</v>
      </c>
    </row>
    <row r="130" spans="1:7" ht="14.1" customHeight="1">
      <c r="A130" s="12">
        <v>110</v>
      </c>
      <c r="B130" s="12" t="s">
        <v>19</v>
      </c>
      <c r="C130" s="45" t="s">
        <v>269</v>
      </c>
      <c r="D130" s="34" t="s">
        <v>270</v>
      </c>
      <c r="E130" s="46" t="s">
        <v>271</v>
      </c>
      <c r="F130" s="12" t="s">
        <v>55</v>
      </c>
      <c r="G130" s="17">
        <v>700</v>
      </c>
    </row>
    <row r="131" spans="1:7" ht="14.1" customHeight="1">
      <c r="A131" s="12">
        <v>111</v>
      </c>
      <c r="B131" s="12" t="s">
        <v>272</v>
      </c>
      <c r="C131" s="45" t="s">
        <v>273</v>
      </c>
      <c r="D131" s="34" t="s">
        <v>274</v>
      </c>
      <c r="E131" s="46" t="s">
        <v>275</v>
      </c>
      <c r="F131" s="12" t="s">
        <v>55</v>
      </c>
      <c r="G131" s="17">
        <v>200</v>
      </c>
    </row>
    <row r="132" spans="1:7" ht="14.1" customHeight="1">
      <c r="A132" s="12">
        <v>112</v>
      </c>
      <c r="B132" s="12" t="s">
        <v>19</v>
      </c>
      <c r="C132" s="45" t="s">
        <v>276</v>
      </c>
      <c r="D132" s="34" t="s">
        <v>277</v>
      </c>
      <c r="E132" s="47">
        <v>12</v>
      </c>
      <c r="F132" s="12" t="s">
        <v>55</v>
      </c>
      <c r="G132" s="17">
        <v>800</v>
      </c>
    </row>
    <row r="133" spans="1:7" ht="14.1" customHeight="1">
      <c r="A133" s="12">
        <v>113</v>
      </c>
      <c r="B133" s="12" t="s">
        <v>19</v>
      </c>
      <c r="C133" s="45" t="s">
        <v>278</v>
      </c>
      <c r="D133" s="34" t="s">
        <v>313</v>
      </c>
      <c r="E133" s="12">
        <v>65</v>
      </c>
      <c r="F133" s="16" t="s">
        <v>151</v>
      </c>
      <c r="G133" s="17">
        <v>6500</v>
      </c>
    </row>
    <row r="134" spans="1:7" ht="14.1" customHeight="1">
      <c r="A134" s="12">
        <v>114</v>
      </c>
      <c r="B134" s="12" t="s">
        <v>19</v>
      </c>
      <c r="C134" s="45" t="s">
        <v>279</v>
      </c>
      <c r="D134" s="34" t="s">
        <v>280</v>
      </c>
      <c r="E134" s="47">
        <v>10.5</v>
      </c>
      <c r="F134" s="12" t="s">
        <v>55</v>
      </c>
      <c r="G134" s="17">
        <v>1000</v>
      </c>
    </row>
    <row r="135" spans="1:7" ht="14.1" customHeight="1">
      <c r="A135" s="12">
        <v>115</v>
      </c>
      <c r="B135" s="12" t="s">
        <v>309</v>
      </c>
      <c r="C135" s="45" t="s">
        <v>310</v>
      </c>
      <c r="D135" s="34" t="s">
        <v>311</v>
      </c>
      <c r="E135" s="47">
        <v>2</v>
      </c>
      <c r="F135" s="12" t="s">
        <v>29</v>
      </c>
      <c r="G135" s="17">
        <v>400</v>
      </c>
    </row>
    <row r="136" spans="1:7" ht="14.1" customHeight="1">
      <c r="A136" s="12">
        <v>116</v>
      </c>
      <c r="B136" s="12" t="s">
        <v>19</v>
      </c>
      <c r="C136" s="45" t="s">
        <v>316</v>
      </c>
      <c r="D136" s="34" t="s">
        <v>317</v>
      </c>
      <c r="E136" s="47">
        <v>12.5</v>
      </c>
      <c r="F136" s="12" t="s">
        <v>55</v>
      </c>
      <c r="G136" s="17">
        <v>500</v>
      </c>
    </row>
    <row r="137" spans="1:7" ht="14.1" customHeight="1">
      <c r="A137" s="12">
        <v>117</v>
      </c>
      <c r="B137" s="12" t="s">
        <v>19</v>
      </c>
      <c r="C137" s="45" t="s">
        <v>318</v>
      </c>
      <c r="D137" s="34" t="s">
        <v>319</v>
      </c>
      <c r="E137" s="47">
        <v>2</v>
      </c>
      <c r="F137" s="12" t="s">
        <v>29</v>
      </c>
      <c r="G137" s="17">
        <v>500</v>
      </c>
    </row>
    <row r="138" spans="1:7" ht="14.1" customHeight="1">
      <c r="A138" s="12">
        <v>118</v>
      </c>
      <c r="B138" s="12" t="s">
        <v>19</v>
      </c>
      <c r="C138" s="45" t="s">
        <v>327</v>
      </c>
      <c r="D138" s="34" t="s">
        <v>328</v>
      </c>
      <c r="E138" s="47">
        <v>6.5</v>
      </c>
      <c r="F138" s="12" t="s">
        <v>55</v>
      </c>
      <c r="G138" s="17">
        <v>1000</v>
      </c>
    </row>
    <row r="139" spans="1:7" ht="14.1" customHeight="1">
      <c r="A139" s="12">
        <v>119</v>
      </c>
      <c r="B139" s="12" t="s">
        <v>19</v>
      </c>
      <c r="C139" s="45" t="s">
        <v>329</v>
      </c>
      <c r="D139" s="34" t="s">
        <v>330</v>
      </c>
      <c r="E139" s="47">
        <v>6.5</v>
      </c>
      <c r="F139" s="12" t="s">
        <v>55</v>
      </c>
      <c r="G139" s="17">
        <v>1000</v>
      </c>
    </row>
    <row r="140" spans="1:7" ht="14.1" customHeight="1">
      <c r="A140" s="27"/>
      <c r="B140" s="27"/>
      <c r="C140" s="48"/>
      <c r="D140" s="35"/>
      <c r="E140" s="27"/>
      <c r="F140" s="28"/>
      <c r="G140" s="67">
        <f>SUM(G76:G139)</f>
        <v>763500</v>
      </c>
    </row>
    <row r="141" spans="1:7" ht="15" customHeight="1">
      <c r="A141" s="56" t="s">
        <v>281</v>
      </c>
      <c r="B141" s="56"/>
      <c r="C141" s="4"/>
      <c r="D141" s="36"/>
      <c r="E141" s="30"/>
      <c r="F141" s="30"/>
      <c r="G141" s="31"/>
    </row>
    <row r="142" spans="1:7" ht="22.5" customHeight="1">
      <c r="A142" s="12">
        <v>120</v>
      </c>
      <c r="B142" s="12" t="s">
        <v>19</v>
      </c>
      <c r="C142" s="13" t="s">
        <v>282</v>
      </c>
      <c r="D142" s="34" t="s">
        <v>283</v>
      </c>
      <c r="E142" s="12">
        <v>30</v>
      </c>
      <c r="F142" s="16" t="s">
        <v>55</v>
      </c>
      <c r="G142" s="17">
        <v>22800</v>
      </c>
    </row>
    <row r="143" spans="1:7" ht="24.75" customHeight="1">
      <c r="A143" s="12">
        <v>121</v>
      </c>
      <c r="B143" s="12" t="s">
        <v>10</v>
      </c>
      <c r="C143" s="13" t="s">
        <v>284</v>
      </c>
      <c r="D143" s="34" t="s">
        <v>285</v>
      </c>
      <c r="E143" s="12">
        <v>3</v>
      </c>
      <c r="F143" s="16" t="s">
        <v>29</v>
      </c>
      <c r="G143" s="17">
        <v>100</v>
      </c>
    </row>
    <row r="144" spans="1:7" ht="24" customHeight="1">
      <c r="A144" s="12">
        <v>122</v>
      </c>
      <c r="B144" s="12" t="s">
        <v>19</v>
      </c>
      <c r="C144" s="13" t="s">
        <v>286</v>
      </c>
      <c r="D144" s="34" t="s">
        <v>287</v>
      </c>
      <c r="E144" s="12">
        <v>3</v>
      </c>
      <c r="F144" s="16" t="s">
        <v>29</v>
      </c>
      <c r="G144" s="17">
        <v>300</v>
      </c>
    </row>
    <row r="145" spans="1:7" ht="23.25" customHeight="1">
      <c r="A145" s="12">
        <v>123</v>
      </c>
      <c r="B145" s="13" t="s">
        <v>16</v>
      </c>
      <c r="C145" s="13" t="s">
        <v>288</v>
      </c>
      <c r="D145" s="34" t="s">
        <v>289</v>
      </c>
      <c r="E145" s="12">
        <v>3</v>
      </c>
      <c r="F145" s="16" t="s">
        <v>29</v>
      </c>
      <c r="G145" s="17">
        <v>2100</v>
      </c>
    </row>
    <row r="146" spans="1:7" ht="24" customHeight="1">
      <c r="A146" s="12">
        <v>124</v>
      </c>
      <c r="B146" s="12" t="s">
        <v>290</v>
      </c>
      <c r="C146" s="13" t="s">
        <v>291</v>
      </c>
      <c r="D146" s="34" t="s">
        <v>292</v>
      </c>
      <c r="E146" s="12">
        <v>12.5</v>
      </c>
      <c r="F146" s="16" t="s">
        <v>331</v>
      </c>
      <c r="G146" s="17">
        <v>4000</v>
      </c>
    </row>
    <row r="147" spans="1:7" ht="24" customHeight="1">
      <c r="A147" s="12">
        <v>125</v>
      </c>
      <c r="B147" s="12" t="s">
        <v>19</v>
      </c>
      <c r="C147" s="13" t="s">
        <v>314</v>
      </c>
      <c r="D147" s="34" t="s">
        <v>293</v>
      </c>
      <c r="E147" s="12">
        <v>20.5</v>
      </c>
      <c r="F147" s="16" t="s">
        <v>55</v>
      </c>
      <c r="G147" s="17">
        <v>7500</v>
      </c>
    </row>
    <row r="148" spans="1:7" ht="18.75" customHeight="1">
      <c r="A148" s="27"/>
      <c r="B148" s="27"/>
      <c r="C148" s="49"/>
      <c r="D148" s="35"/>
      <c r="E148" s="27"/>
      <c r="F148" s="28"/>
      <c r="G148" s="29">
        <f>SUM(G142:G147)</f>
        <v>36800</v>
      </c>
    </row>
    <row r="149" spans="1:7" ht="22.5" customHeight="1">
      <c r="A149" s="27"/>
      <c r="B149" s="27"/>
      <c r="C149" s="49"/>
      <c r="D149" s="35"/>
      <c r="E149" s="27"/>
      <c r="F149" s="28"/>
      <c r="G149" s="66"/>
    </row>
    <row r="150" spans="1:7" ht="15" customHeight="1">
      <c r="A150" s="56" t="s">
        <v>294</v>
      </c>
      <c r="B150" s="56"/>
      <c r="C150" s="4"/>
      <c r="D150" s="36"/>
      <c r="E150" s="30"/>
      <c r="F150" s="30"/>
      <c r="G150" s="31"/>
    </row>
    <row r="151" spans="1:7" ht="24" customHeight="1">
      <c r="A151" s="12">
        <v>126</v>
      </c>
      <c r="B151" s="50" t="s">
        <v>295</v>
      </c>
      <c r="C151" s="13" t="s">
        <v>296</v>
      </c>
      <c r="D151" s="68" t="s">
        <v>322</v>
      </c>
      <c r="E151" s="12">
        <v>41</v>
      </c>
      <c r="F151" s="12" t="s">
        <v>21</v>
      </c>
      <c r="G151" s="17">
        <v>5500</v>
      </c>
    </row>
    <row r="152" spans="1:7" ht="24" customHeight="1">
      <c r="A152" s="12">
        <v>127</v>
      </c>
      <c r="B152" s="50" t="s">
        <v>295</v>
      </c>
      <c r="C152" s="13" t="s">
        <v>297</v>
      </c>
      <c r="D152" s="68" t="s">
        <v>323</v>
      </c>
      <c r="E152" s="12">
        <v>13</v>
      </c>
      <c r="F152" s="12" t="s">
        <v>29</v>
      </c>
      <c r="G152" s="17">
        <v>1500</v>
      </c>
    </row>
    <row r="153" spans="1:7" ht="24" customHeight="1">
      <c r="A153" s="12">
        <v>128</v>
      </c>
      <c r="B153" s="50" t="s">
        <v>295</v>
      </c>
      <c r="C153" s="13" t="s">
        <v>298</v>
      </c>
      <c r="D153" s="68" t="s">
        <v>324</v>
      </c>
      <c r="E153" s="12">
        <v>13</v>
      </c>
      <c r="F153" s="12" t="s">
        <v>29</v>
      </c>
      <c r="G153" s="17">
        <v>1500</v>
      </c>
    </row>
    <row r="154" spans="1:7" ht="24" customHeight="1">
      <c r="A154" s="12">
        <v>129</v>
      </c>
      <c r="B154" s="50" t="s">
        <v>295</v>
      </c>
      <c r="C154" s="13" t="s">
        <v>299</v>
      </c>
      <c r="D154" s="68" t="s">
        <v>326</v>
      </c>
      <c r="E154" s="12">
        <v>10</v>
      </c>
      <c r="F154" s="12" t="s">
        <v>29</v>
      </c>
      <c r="G154" s="17">
        <v>1500</v>
      </c>
    </row>
    <row r="155" spans="1:7" ht="24" customHeight="1">
      <c r="A155" s="12">
        <v>130</v>
      </c>
      <c r="B155" s="50" t="s">
        <v>295</v>
      </c>
      <c r="C155" s="12" t="s">
        <v>300</v>
      </c>
      <c r="D155" s="68" t="s">
        <v>325</v>
      </c>
      <c r="E155" s="12">
        <v>50</v>
      </c>
      <c r="F155" s="12" t="s">
        <v>21</v>
      </c>
      <c r="G155" s="17">
        <v>38600</v>
      </c>
    </row>
    <row r="156" spans="1:7" ht="12.75" customHeight="1">
      <c r="A156" s="27"/>
      <c r="B156" s="51"/>
      <c r="C156" s="27"/>
      <c r="D156" s="49"/>
      <c r="E156" s="27"/>
      <c r="F156" s="27"/>
      <c r="G156" s="29">
        <f>SUM(G151:G155)</f>
        <v>48600</v>
      </c>
    </row>
    <row r="157" spans="1:7" ht="22.5" customHeight="1">
      <c r="A157" s="27"/>
      <c r="B157" s="51"/>
      <c r="C157" s="27"/>
      <c r="D157" s="49"/>
      <c r="E157" s="27"/>
      <c r="F157" s="28"/>
      <c r="G157" s="52"/>
    </row>
    <row r="158" spans="1:7" ht="18" customHeight="1">
      <c r="A158" s="27"/>
      <c r="B158" s="27"/>
      <c r="C158" s="49"/>
      <c r="D158" s="49"/>
      <c r="E158" s="49"/>
      <c r="F158" s="27" t="s">
        <v>61</v>
      </c>
      <c r="G158" s="88">
        <f>G156+G148+G140+G74+G68+G63+G31+G27+G21+G15</f>
        <v>11110600</v>
      </c>
    </row>
    <row r="159" spans="1:7">
      <c r="E159" s="53"/>
      <c r="F159" s="53"/>
    </row>
    <row r="160" spans="1:7">
      <c r="E160" s="53"/>
      <c r="F160" s="53"/>
    </row>
    <row r="161" spans="5:8">
      <c r="E161" s="53"/>
      <c r="F161" s="53"/>
      <c r="G161" s="52"/>
      <c r="H161" s="54"/>
    </row>
    <row r="162" spans="5:8">
      <c r="E162" s="53"/>
      <c r="F162" s="53"/>
    </row>
    <row r="163" spans="5:8">
      <c r="E163" s="53"/>
      <c r="G163" s="55"/>
    </row>
    <row r="164" spans="5:8">
      <c r="E164" s="53"/>
      <c r="H164" s="54"/>
    </row>
    <row r="165" spans="5:8">
      <c r="E165" s="53"/>
      <c r="F165" s="53"/>
      <c r="G165" s="52"/>
      <c r="H165" s="54"/>
    </row>
    <row r="166" spans="5:8">
      <c r="E166" s="53"/>
      <c r="F166" s="53"/>
    </row>
    <row r="167" spans="5:8">
      <c r="E167" s="53"/>
      <c r="F167" s="53"/>
    </row>
    <row r="168" spans="5:8">
      <c r="E168" s="53"/>
      <c r="F168" s="53"/>
    </row>
    <row r="169" spans="5:8">
      <c r="E169" s="53"/>
      <c r="F169" s="53"/>
    </row>
    <row r="170" spans="5:8">
      <c r="E170" s="53"/>
      <c r="F170" s="53"/>
    </row>
    <row r="171" spans="5:8">
      <c r="E171" s="53"/>
      <c r="F171" s="53"/>
    </row>
    <row r="172" spans="5:8">
      <c r="E172" s="53"/>
      <c r="F172" s="53"/>
    </row>
    <row r="173" spans="5:8">
      <c r="E173" s="53"/>
      <c r="F173" s="53"/>
    </row>
    <row r="174" spans="5:8">
      <c r="E174" s="53"/>
      <c r="F174" s="53"/>
    </row>
    <row r="175" spans="5:8">
      <c r="E175" s="53"/>
      <c r="F175" s="53"/>
    </row>
    <row r="176" spans="5:8">
      <c r="E176" s="53"/>
      <c r="F176" s="53"/>
    </row>
    <row r="177" spans="5:6">
      <c r="E177" s="53"/>
      <c r="F177" s="53"/>
    </row>
    <row r="178" spans="5:6">
      <c r="E178" s="53"/>
      <c r="F178" s="53"/>
    </row>
    <row r="179" spans="5:6">
      <c r="E179" s="53"/>
      <c r="F179" s="53"/>
    </row>
    <row r="180" spans="5:6">
      <c r="E180" s="53"/>
      <c r="F180" s="53"/>
    </row>
    <row r="181" spans="5:6">
      <c r="E181" s="53"/>
      <c r="F181" s="53"/>
    </row>
    <row r="182" spans="5:6">
      <c r="E182" s="53"/>
      <c r="F182" s="53"/>
    </row>
    <row r="183" spans="5:6">
      <c r="E183" s="53"/>
      <c r="F183" s="53"/>
    </row>
    <row r="184" spans="5:6">
      <c r="E184" s="53"/>
      <c r="F184" s="53"/>
    </row>
    <row r="185" spans="5:6">
      <c r="E185" s="53"/>
      <c r="F185" s="53"/>
    </row>
    <row r="186" spans="5:6">
      <c r="E186" s="53"/>
      <c r="F186" s="53"/>
    </row>
    <row r="187" spans="5:6">
      <c r="E187" s="53"/>
      <c r="F187" s="53"/>
    </row>
    <row r="188" spans="5:6">
      <c r="E188" s="53"/>
      <c r="F188" s="53"/>
    </row>
    <row r="189" spans="5:6">
      <c r="E189" s="53"/>
      <c r="F189" s="53"/>
    </row>
    <row r="190" spans="5:6">
      <c r="E190" s="53"/>
      <c r="F190" s="53"/>
    </row>
    <row r="191" spans="5:6">
      <c r="E191" s="53"/>
      <c r="F191" s="53"/>
    </row>
    <row r="192" spans="5:6">
      <c r="E192" s="53"/>
      <c r="F192" s="53"/>
    </row>
    <row r="193" spans="5:6">
      <c r="E193" s="53"/>
      <c r="F193" s="53"/>
    </row>
    <row r="194" spans="5:6">
      <c r="E194" s="53"/>
      <c r="F194" s="53"/>
    </row>
    <row r="195" spans="5:6">
      <c r="E195" s="53"/>
      <c r="F195" s="53"/>
    </row>
    <row r="196" spans="5:6">
      <c r="E196" s="53"/>
      <c r="F196" s="53"/>
    </row>
    <row r="197" spans="5:6">
      <c r="E197" s="53"/>
      <c r="F197" s="53"/>
    </row>
    <row r="198" spans="5:6">
      <c r="E198" s="53"/>
      <c r="F198" s="53"/>
    </row>
    <row r="199" spans="5:6">
      <c r="E199" s="53"/>
      <c r="F199" s="53"/>
    </row>
    <row r="200" spans="5:6">
      <c r="E200" s="53"/>
      <c r="F200" s="53"/>
    </row>
    <row r="201" spans="5:6">
      <c r="E201" s="53"/>
      <c r="F201" s="53"/>
    </row>
    <row r="202" spans="5:6">
      <c r="E202" s="53"/>
      <c r="F202" s="53"/>
    </row>
    <row r="203" spans="5:6">
      <c r="E203" s="53"/>
      <c r="F203" s="53"/>
    </row>
    <row r="204" spans="5:6">
      <c r="E204" s="53"/>
      <c r="F204" s="53"/>
    </row>
    <row r="205" spans="5:6">
      <c r="E205" s="53"/>
      <c r="F205" s="53"/>
    </row>
    <row r="206" spans="5:6">
      <c r="E206" s="53"/>
      <c r="F206" s="53"/>
    </row>
    <row r="207" spans="5:6">
      <c r="E207" s="53"/>
      <c r="F207" s="53"/>
    </row>
    <row r="208" spans="5:6">
      <c r="E208" s="53"/>
      <c r="F208" s="53"/>
    </row>
    <row r="209" spans="5:6">
      <c r="E209" s="53"/>
      <c r="F209" s="53"/>
    </row>
    <row r="210" spans="5:6">
      <c r="E210" s="53"/>
      <c r="F210" s="53"/>
    </row>
    <row r="211" spans="5:6">
      <c r="E211" s="53"/>
      <c r="F211" s="53"/>
    </row>
    <row r="212" spans="5:6">
      <c r="E212" s="53"/>
      <c r="F212" s="53"/>
    </row>
    <row r="213" spans="5:6">
      <c r="E213" s="53"/>
      <c r="F213" s="53"/>
    </row>
    <row r="214" spans="5:6">
      <c r="E214" s="53"/>
      <c r="F214" s="53"/>
    </row>
    <row r="215" spans="5:6">
      <c r="E215" s="53"/>
      <c r="F215" s="53"/>
    </row>
    <row r="216" spans="5:6">
      <c r="E216" s="53"/>
      <c r="F216" s="53"/>
    </row>
    <row r="217" spans="5:6">
      <c r="E217" s="53"/>
      <c r="F217" s="53"/>
    </row>
    <row r="218" spans="5:6">
      <c r="E218" s="53"/>
      <c r="F218" s="53"/>
    </row>
    <row r="219" spans="5:6">
      <c r="E219" s="53"/>
      <c r="F219" s="53"/>
    </row>
    <row r="220" spans="5:6">
      <c r="E220" s="53"/>
      <c r="F220" s="53"/>
    </row>
    <row r="221" spans="5:6">
      <c r="E221" s="53"/>
      <c r="F221" s="53"/>
    </row>
    <row r="222" spans="5:6">
      <c r="E222" s="53"/>
      <c r="F222" s="53"/>
    </row>
    <row r="223" spans="5:6">
      <c r="E223" s="53"/>
      <c r="F223" s="53"/>
    </row>
    <row r="224" spans="5:6">
      <c r="E224" s="53"/>
      <c r="F224" s="53"/>
    </row>
    <row r="225" spans="5:6">
      <c r="E225" s="53"/>
      <c r="F225" s="53"/>
    </row>
    <row r="226" spans="5:6">
      <c r="E226" s="53"/>
      <c r="F226" s="53"/>
    </row>
    <row r="227" spans="5:6">
      <c r="E227" s="53"/>
      <c r="F227" s="53"/>
    </row>
    <row r="228" spans="5:6">
      <c r="E228" s="53"/>
      <c r="F228" s="53"/>
    </row>
    <row r="229" spans="5:6">
      <c r="E229" s="53"/>
      <c r="F229" s="53"/>
    </row>
    <row r="230" spans="5:6">
      <c r="E230" s="53"/>
      <c r="F230" s="53"/>
    </row>
    <row r="231" spans="5:6">
      <c r="E231" s="53"/>
      <c r="F231" s="53"/>
    </row>
    <row r="232" spans="5:6">
      <c r="E232" s="53"/>
      <c r="F232" s="53"/>
    </row>
    <row r="233" spans="5:6">
      <c r="E233" s="53"/>
      <c r="F233" s="53"/>
    </row>
    <row r="234" spans="5:6">
      <c r="E234" s="53"/>
      <c r="F234" s="53"/>
    </row>
    <row r="235" spans="5:6">
      <c r="E235" s="53"/>
      <c r="F235" s="53"/>
    </row>
    <row r="236" spans="5:6">
      <c r="E236" s="53"/>
      <c r="F236" s="53"/>
    </row>
    <row r="237" spans="5:6">
      <c r="E237" s="53"/>
      <c r="F237" s="53"/>
    </row>
    <row r="238" spans="5:6">
      <c r="E238" s="53"/>
      <c r="F238" s="53"/>
    </row>
    <row r="239" spans="5:6">
      <c r="E239" s="53"/>
      <c r="F239" s="53"/>
    </row>
    <row r="240" spans="5:6">
      <c r="E240" s="53"/>
      <c r="F240" s="53"/>
    </row>
    <row r="241" spans="5:6">
      <c r="E241" s="53"/>
      <c r="F241" s="53"/>
    </row>
    <row r="242" spans="5:6">
      <c r="E242" s="53"/>
      <c r="F242" s="53"/>
    </row>
    <row r="243" spans="5:6">
      <c r="E243" s="53"/>
      <c r="F243" s="53"/>
    </row>
    <row r="244" spans="5:6">
      <c r="E244" s="53"/>
      <c r="F244" s="53"/>
    </row>
    <row r="245" spans="5:6">
      <c r="E245" s="53"/>
      <c r="F245" s="53"/>
    </row>
    <row r="246" spans="5:6">
      <c r="E246" s="53"/>
      <c r="F246" s="53"/>
    </row>
    <row r="247" spans="5:6">
      <c r="E247" s="53"/>
      <c r="F247" s="53"/>
    </row>
    <row r="248" spans="5:6">
      <c r="E248" s="53"/>
      <c r="F248" s="53"/>
    </row>
    <row r="249" spans="5:6">
      <c r="E249" s="53"/>
      <c r="F249" s="53"/>
    </row>
    <row r="250" spans="5:6">
      <c r="E250" s="53"/>
      <c r="F250" s="53"/>
    </row>
  </sheetData>
  <mergeCells count="27">
    <mergeCell ref="P22:Q22"/>
    <mergeCell ref="R22:S22"/>
    <mergeCell ref="R23:S23"/>
    <mergeCell ref="P12:S12"/>
    <mergeCell ref="P14:S14"/>
    <mergeCell ref="P15:S15"/>
    <mergeCell ref="A1:G1"/>
    <mergeCell ref="P17:Q17"/>
    <mergeCell ref="R17:S17"/>
    <mergeCell ref="P18:Q18"/>
    <mergeCell ref="R18:S18"/>
    <mergeCell ref="Q8:R8"/>
    <mergeCell ref="Q9:R9"/>
    <mergeCell ref="Q10:R10"/>
    <mergeCell ref="P11:S11"/>
    <mergeCell ref="A17:E17"/>
    <mergeCell ref="A15:E15"/>
    <mergeCell ref="A127:A128"/>
    <mergeCell ref="B127:B128"/>
    <mergeCell ref="C127:C128"/>
    <mergeCell ref="A22:E22"/>
    <mergeCell ref="P19:Q19"/>
    <mergeCell ref="R19:S19"/>
    <mergeCell ref="P20:Q20"/>
    <mergeCell ref="R20:S20"/>
    <mergeCell ref="P21:Q21"/>
    <mergeCell ref="R21:S21"/>
  </mergeCells>
  <pageMargins left="0.39370078740157483" right="0.59055118110236227" top="0.59055118110236227" bottom="0.78740157480314965" header="0.51181102362204722" footer="0.51181102362204722"/>
  <pageSetup paperSize="9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Toruńskie Wodociągi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Krupska</dc:creator>
  <cp:lastModifiedBy>Wojciech Walkowiak</cp:lastModifiedBy>
  <cp:lastPrinted>2025-03-07T11:41:38Z</cp:lastPrinted>
  <dcterms:created xsi:type="dcterms:W3CDTF">2021-06-25T07:42:30Z</dcterms:created>
  <dcterms:modified xsi:type="dcterms:W3CDTF">2025-03-07T11:41:41Z</dcterms:modified>
</cp:coreProperties>
</file>