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A\,Fotowoltaika prosument\GZ Łowicz\#1 przetarg foto\"/>
    </mc:Choice>
  </mc:AlternateContent>
  <xr:revisionPtr revIDLastSave="0" documentId="13_ncr:1_{5CC8FC93-8383-4442-8A0C-7888D86BC9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L25" i="1"/>
  <c r="L24" i="1"/>
  <c r="L23" i="1"/>
  <c r="L22" i="1"/>
  <c r="L21" i="1"/>
  <c r="L20" i="1"/>
  <c r="L19" i="1"/>
  <c r="L18" i="1"/>
  <c r="L17" i="1"/>
  <c r="L16" i="1"/>
  <c r="L15" i="1"/>
  <c r="L26" i="1"/>
  <c r="L14" i="1"/>
  <c r="L13" i="1"/>
  <c r="L12" i="1"/>
  <c r="L11" i="1"/>
  <c r="AB13" i="1" l="1"/>
  <c r="N13" i="1"/>
  <c r="AB11" i="1"/>
  <c r="N11" i="1"/>
  <c r="AB20" i="1"/>
  <c r="N20" i="1"/>
  <c r="AB12" i="1"/>
  <c r="N12" i="1"/>
  <c r="AB26" i="1"/>
  <c r="AB17" i="1"/>
  <c r="N17" i="1"/>
  <c r="AB15" i="1"/>
  <c r="N15" i="1"/>
  <c r="AB22" i="1"/>
  <c r="N22" i="1"/>
  <c r="AB16" i="1"/>
  <c r="N16" i="1"/>
  <c r="AB21" i="1"/>
  <c r="N21" i="1"/>
  <c r="AB19" i="1"/>
  <c r="N19" i="1"/>
  <c r="AB14" i="1"/>
  <c r="N14" i="1"/>
  <c r="AB23" i="1"/>
  <c r="N23" i="1"/>
  <c r="AB25" i="1"/>
  <c r="N25" i="1"/>
  <c r="AB24" i="1"/>
  <c r="N24" i="1"/>
  <c r="AB18" i="1"/>
  <c r="N18" i="1"/>
  <c r="AC24" i="1" l="1"/>
  <c r="AD24" i="1" s="1"/>
  <c r="AC23" i="1"/>
  <c r="AD23" i="1" s="1"/>
  <c r="AC19" i="1"/>
  <c r="AD19" i="1" s="1"/>
  <c r="AC16" i="1"/>
  <c r="AD16" i="1" s="1"/>
  <c r="AC15" i="1"/>
  <c r="AD15" i="1" s="1"/>
  <c r="AC26" i="1"/>
  <c r="AD26" i="1" s="1"/>
  <c r="AC20" i="1"/>
  <c r="AD20" i="1" s="1"/>
  <c r="AC13" i="1"/>
  <c r="AD13" i="1" s="1"/>
  <c r="AC25" i="1"/>
  <c r="AD25" i="1" s="1"/>
  <c r="AC21" i="1"/>
  <c r="AD21" i="1" s="1"/>
  <c r="AC22" i="1"/>
  <c r="AD22" i="1" s="1"/>
  <c r="AC12" i="1"/>
  <c r="AD12" i="1" s="1"/>
  <c r="AC11" i="1"/>
  <c r="AC18" i="1"/>
  <c r="AD18" i="1" s="1"/>
  <c r="AC14" i="1"/>
  <c r="AD14" i="1" s="1"/>
  <c r="AC17" i="1"/>
  <c r="AD17" i="1" s="1"/>
  <c r="AD11" i="1"/>
  <c r="AD27" i="1" l="1"/>
  <c r="AC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User4</author>
  </authors>
  <commentList>
    <comment ref="U26" authorId="0" shapeId="0" xr:uid="{9901F741-9AA8-4A39-BC58-10C6219070E9}">
      <text>
        <r>
          <rPr>
            <b/>
            <sz val="9"/>
            <color indexed="81"/>
            <rFont val="Tahoma"/>
            <family val="2"/>
            <charset val="238"/>
          </rPr>
          <t>User4:</t>
        </r>
        <r>
          <rPr>
            <sz val="9"/>
            <color indexed="81"/>
            <rFont val="Tahoma"/>
            <family val="2"/>
            <charset val="238"/>
          </rPr>
          <t xml:space="preserve">
3 fazy</t>
        </r>
      </text>
    </comment>
    <comment ref="V26" authorId="0" shapeId="0" xr:uid="{45279074-B25F-448D-A6BA-21AD9245F758}">
      <text>
        <r>
          <rPr>
            <b/>
            <sz val="9"/>
            <color indexed="81"/>
            <rFont val="Tahoma"/>
            <family val="2"/>
            <charset val="238"/>
          </rPr>
          <t>User4:</t>
        </r>
        <r>
          <rPr>
            <sz val="9"/>
            <color indexed="81"/>
            <rFont val="Tahoma"/>
            <family val="2"/>
            <charset val="238"/>
          </rPr>
          <t xml:space="preserve">
rocznie zużycie powyżej 1200 kWh</t>
        </r>
      </text>
    </comment>
  </commentList>
</comments>
</file>

<file path=xl/sharedStrings.xml><?xml version="1.0" encoding="utf-8"?>
<sst xmlns="http://schemas.openxmlformats.org/spreadsheetml/2006/main" count="77" uniqueCount="44">
  <si>
    <t>Załącznik nr 3 do SWZ - Formularz cenowy</t>
  </si>
  <si>
    <t>Przeznaczenie punktu poboru/przedział rocznego zużycia</t>
  </si>
  <si>
    <t>Grupa taryfowa</t>
  </si>
  <si>
    <t>Liczba punktów poboru</t>
  </si>
  <si>
    <t>Moc 
umowna 
[kW]</t>
  </si>
  <si>
    <t>Liczba 
miesięcy</t>
  </si>
  <si>
    <t>Szacowane zużycie w strefach [kWh]</t>
  </si>
  <si>
    <t>Koszt zakupu energii elektrycznej (netto)</t>
  </si>
  <si>
    <t>Koszt usługi dystrybucji (netto) *</t>
  </si>
  <si>
    <t>Łączne koszty</t>
  </si>
  <si>
    <r>
      <t xml:space="preserve">Cena jednostkowa za energię czynną [zł/kWh]
</t>
    </r>
    <r>
      <rPr>
        <sz val="8"/>
        <rFont val="Calibri"/>
        <family val="2"/>
        <charset val="238"/>
        <scheme val="minor"/>
      </rPr>
      <t>(z dokładnością do 4 miejsc po przecinku)</t>
    </r>
  </si>
  <si>
    <t>Opłata handlowa
[zł/m-c]</t>
  </si>
  <si>
    <t>Składnik zmienny stawki sieciowej (zł/kWh)</t>
  </si>
  <si>
    <t>Stawka jakościowa [zł/kWh]</t>
  </si>
  <si>
    <t>Stawka opłaty przejściowej [zł/kW/m-c]</t>
  </si>
  <si>
    <t>Stawka opłaty abonamentowej [zł/PPE/m-c]</t>
  </si>
  <si>
    <t>Stawka opłaty OZE [zł/kWh]</t>
  </si>
  <si>
    <t>Szacowana ilość energii do opłaty mocowej [kWh]</t>
  </si>
  <si>
    <t>Całodobowa</t>
  </si>
  <si>
    <t>Strefa I</t>
  </si>
  <si>
    <t>Strefa II</t>
  </si>
  <si>
    <t>Strefa III</t>
  </si>
  <si>
    <t>Strefa IV</t>
  </si>
  <si>
    <t>Pozostałe obiekty</t>
  </si>
  <si>
    <t>C11</t>
  </si>
  <si>
    <t>R4 (powyżej 2800 kWh rocznie)</t>
  </si>
  <si>
    <t>* Stawki opłat dystrybucyjnych wskazane w niniejszym formularzu służą porównaniu ofert, natomiast Zamawiający dopuszcza, że mogą one ulec zmianie oraz że rzeczywiste rozliczenia w powyższym zakresie będą prowadzone na podstawie zasad, cen i stawek opłat określonych w Taryfie dla Usług Dystrybucji Energii Elektrycznej obowiązującej w okresie dostawy.</t>
  </si>
  <si>
    <t>SUMA:</t>
  </si>
  <si>
    <t>nd.</t>
  </si>
  <si>
    <t>C12a</t>
  </si>
  <si>
    <t>C21</t>
  </si>
  <si>
    <t>C22a</t>
  </si>
  <si>
    <t>C12b</t>
  </si>
  <si>
    <t>R1 (0–499 kWh rocznie)</t>
  </si>
  <si>
    <t>R3 (1201–2800 kWh rocznie)</t>
  </si>
  <si>
    <t>G11</t>
  </si>
  <si>
    <t>Szacowany depozyt prosumencki, jaki będzie odliczony od kosztów energii czynnej (net-billing) [zł]</t>
  </si>
  <si>
    <r>
      <t xml:space="preserve">Suma kosztów energii czynnej [zł]
</t>
    </r>
    <r>
      <rPr>
        <sz val="8"/>
        <rFont val="Calibri"/>
        <family val="2"/>
        <charset val="238"/>
        <scheme val="minor"/>
      </rPr>
      <t xml:space="preserve">
(kol. 6 + kol. 7 + kol. 8 + kol. 9 + kol. 10) × kol. 11 </t>
    </r>
    <r>
      <rPr>
        <i/>
        <sz val="8"/>
        <rFont val="Calibri"/>
        <family val="2"/>
        <charset val="238"/>
        <scheme val="minor"/>
      </rPr>
      <t>minus</t>
    </r>
    <r>
      <rPr>
        <sz val="8"/>
        <rFont val="Calibri"/>
        <family val="2"/>
        <charset val="238"/>
        <scheme val="minor"/>
      </rPr>
      <t xml:space="preserve"> kol. 13
(zaokrąglenie do 
2 miejsc po przecinku)
(w przypadku uzyskania wyniku mniejszego od zera należy wpisać zero)</t>
    </r>
  </si>
  <si>
    <r>
      <t xml:space="preserve">Składnik stały stawki sieciowej 
</t>
    </r>
    <r>
      <rPr>
        <sz val="8"/>
        <rFont val="Calibri"/>
        <family val="2"/>
        <charset val="238"/>
        <scheme val="minor"/>
      </rPr>
      <t xml:space="preserve">a) dla grup taryfowych Bxx, Cxx, Oxx </t>
    </r>
    <r>
      <rPr>
        <b/>
        <sz val="8"/>
        <rFont val="Calibri"/>
        <family val="2"/>
        <charset val="238"/>
        <scheme val="minor"/>
      </rPr>
      <t xml:space="preserve">[zł/kW/m-c]
</t>
    </r>
    <r>
      <rPr>
        <sz val="8"/>
        <rFont val="Calibri"/>
        <family val="2"/>
        <charset val="238"/>
        <scheme val="minor"/>
      </rPr>
      <t xml:space="preserve">b) dla grup taryfowych Gxx </t>
    </r>
    <r>
      <rPr>
        <b/>
        <sz val="8"/>
        <rFont val="Calibri"/>
        <family val="2"/>
        <charset val="238"/>
        <scheme val="minor"/>
      </rPr>
      <t>[zł/m-c]</t>
    </r>
  </si>
  <si>
    <t>Stawka opłaty kogeneracyjnej [zł/kWh]</t>
  </si>
  <si>
    <r>
      <t xml:space="preserve">Stawka opłaty mocowej
</t>
    </r>
    <r>
      <rPr>
        <sz val="8"/>
        <rFont val="Calibri"/>
        <family val="2"/>
        <charset val="238"/>
        <scheme val="minor"/>
      </rPr>
      <t xml:space="preserve">
a) dla grup taryfowych "Cxx" o mocy umownej powyżej 16 kW </t>
    </r>
    <r>
      <rPr>
        <b/>
        <sz val="8"/>
        <rFont val="Calibri"/>
        <family val="2"/>
        <charset val="238"/>
        <scheme val="minor"/>
      </rPr>
      <t>[zł/kWh]</t>
    </r>
    <r>
      <rPr>
        <sz val="8"/>
        <rFont val="Calibri"/>
        <family val="2"/>
        <charset val="238"/>
        <scheme val="minor"/>
      </rPr>
      <t xml:space="preserve">
b) dla grup taryfowych "G1x", "R" i "C1x o mocy umownej nie większej niż 16 kW" </t>
    </r>
    <r>
      <rPr>
        <b/>
        <sz val="8"/>
        <rFont val="Calibri"/>
        <family val="2"/>
        <charset val="238"/>
        <scheme val="minor"/>
      </rPr>
      <t>[zł/mc]</t>
    </r>
  </si>
  <si>
    <r>
      <t xml:space="preserve">Suma kosztów dystrybucji [zł]
</t>
    </r>
    <r>
      <rPr>
        <sz val="8"/>
        <rFont val="Calibri"/>
        <family val="2"/>
        <charset val="238"/>
        <scheme val="minor"/>
      </rPr>
      <t xml:space="preserve">
(kol. 15 + kol. 20 + kol. 24 + kol. 25) × kol. 6 
+ (kol. 16 + kol. 20 + kol. 24 + kol. 25) × kol. 7 
+ (kol. 17 + kol. 20 + kol. 24 + kol. 25) × kol. 8
+ (kol. 18 + kol. 20 + kol. 24 + kol. 25) × kol. 9
+ (kol. 19 + kol. 20 + kol. 24 + kol. 25) × kol. 10
+
a) dla grup taryfowych Bxx, Cxx, Oxx:
(kol. 21 + kol. 22) × kol. 4 × kol. 5
b) dla grup taryfowych Gxx:
(kol. 21 + kol. 22) × kol. 3 × kol. 5
+
kol. 23 × kol 3 × kol. 5
+
a) dla grup taryfowych "Cxx o mocy umownej powyżej 16 kW":
kol. 26 × kol. 27
b) dla grup taryfowych "G1x", "R" i "C1x o mocy umownej nie większej niż 16 kW":
kol. 26 × kol. 3 × kol. 5
(zaokrąglenie do 
2 miejsc po przecinku)</t>
    </r>
  </si>
  <si>
    <r>
      <t xml:space="preserve">Łączne koszty zakupu energii oraz usługi dystrybucji netto, bez podatku VAT
</t>
    </r>
    <r>
      <rPr>
        <sz val="8"/>
        <rFont val="Calibri"/>
        <family val="2"/>
        <charset val="238"/>
        <scheme val="minor"/>
      </rPr>
      <t xml:space="preserve">
kol. 14 + kol. 28</t>
    </r>
  </si>
  <si>
    <r>
      <t>Łączne koszty zakupu energii oraz usługi dystrybucji brutto, z podatkiem VAT 23%</t>
    </r>
    <r>
      <rPr>
        <sz val="8"/>
        <rFont val="Calibri"/>
        <family val="2"/>
        <charset val="238"/>
        <scheme val="minor"/>
      </rPr>
      <t xml:space="preserve">
kol. 29 × 1,23
(zaokrąglenie do 
2 miejsc po przecinku)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</si>
</sst>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_ ;\-#,##0;"/>
    <numFmt numFmtId="165" formatCode="0.0000"/>
    <numFmt numFmtId="166" formatCode="#,##0.00_ ;\-#,##0.00\ "/>
    <numFmt numFmtId="167" formatCode="0.0000;\-0.0000;"/>
    <numFmt numFmtId="168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i/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3" borderId="1" xfId="1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5" fontId="3" fillId="4" borderId="2" xfId="0" applyNumberFormat="1" applyFont="1" applyFill="1" applyBorder="1" applyAlignment="1">
      <alignment horizontal="center" vertical="center"/>
    </xf>
    <xf numFmtId="165" fontId="3" fillId="4" borderId="7" xfId="0" applyNumberFormat="1" applyFont="1" applyFill="1" applyBorder="1" applyAlignment="1">
      <alignment horizontal="center" vertical="center"/>
    </xf>
    <xf numFmtId="165" fontId="3" fillId="4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/>
  </cellXfs>
  <cellStyles count="2">
    <cellStyle name="Normalny" xfId="0" builtinId="0"/>
    <cellStyle name="Walutowy" xfId="1" builtinId="4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8"/>
  <sheetViews>
    <sheetView tabSelected="1" workbookViewId="0">
      <selection activeCell="K31" sqref="K31"/>
    </sheetView>
  </sheetViews>
  <sheetFormatPr defaultRowHeight="14.4" x14ac:dyDescent="0.3"/>
  <cols>
    <col min="1" max="1" width="35.5546875" bestFit="1" customWidth="1"/>
    <col min="11" max="11" width="13.5546875" customWidth="1"/>
    <col min="14" max="14" width="15.44140625" customWidth="1"/>
    <col min="26" max="26" width="18.33203125" customWidth="1"/>
    <col min="28" max="28" width="29.33203125" customWidth="1"/>
    <col min="29" max="29" width="17.21875" customWidth="1"/>
    <col min="30" max="30" width="15.77734375" customWidth="1"/>
  </cols>
  <sheetData>
    <row r="1" spans="1:30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1"/>
      <c r="AD1" s="2"/>
    </row>
    <row r="2" spans="1:30" ht="14.4" customHeight="1" x14ac:dyDescent="0.3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/>
      <c r="H2" s="26"/>
      <c r="I2" s="26"/>
      <c r="J2" s="26"/>
      <c r="K2" s="31" t="s">
        <v>7</v>
      </c>
      <c r="L2" s="31"/>
      <c r="M2" s="31"/>
      <c r="N2" s="31"/>
      <c r="O2" s="26" t="s">
        <v>8</v>
      </c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 t="s">
        <v>9</v>
      </c>
      <c r="AD2" s="31"/>
    </row>
    <row r="3" spans="1:30" ht="14.4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19" t="s">
        <v>10</v>
      </c>
      <c r="L3" s="26" t="s">
        <v>11</v>
      </c>
      <c r="M3" s="19" t="s">
        <v>36</v>
      </c>
      <c r="N3" s="22" t="s">
        <v>37</v>
      </c>
      <c r="O3" s="33" t="s">
        <v>12</v>
      </c>
      <c r="P3" s="34"/>
      <c r="Q3" s="34"/>
      <c r="R3" s="34"/>
      <c r="S3" s="35"/>
      <c r="T3" s="26" t="s">
        <v>13</v>
      </c>
      <c r="U3" s="26" t="s">
        <v>38</v>
      </c>
      <c r="V3" s="26" t="s">
        <v>14</v>
      </c>
      <c r="W3" s="26" t="s">
        <v>15</v>
      </c>
      <c r="X3" s="26" t="s">
        <v>16</v>
      </c>
      <c r="Y3" s="26" t="s">
        <v>39</v>
      </c>
      <c r="Z3" s="19" t="s">
        <v>40</v>
      </c>
      <c r="AA3" s="19" t="s">
        <v>17</v>
      </c>
      <c r="AB3" s="22" t="s">
        <v>41</v>
      </c>
      <c r="AC3" s="22" t="s">
        <v>42</v>
      </c>
      <c r="AD3" s="22" t="s">
        <v>43</v>
      </c>
    </row>
    <row r="4" spans="1:30" x14ac:dyDescent="0.3">
      <c r="A4" s="26"/>
      <c r="B4" s="26"/>
      <c r="C4" s="26"/>
      <c r="D4" s="27"/>
      <c r="E4" s="27"/>
      <c r="F4" s="21" t="s">
        <v>18</v>
      </c>
      <c r="G4" s="21" t="s">
        <v>19</v>
      </c>
      <c r="H4" s="21" t="s">
        <v>20</v>
      </c>
      <c r="I4" s="21" t="s">
        <v>21</v>
      </c>
      <c r="J4" s="21" t="s">
        <v>22</v>
      </c>
      <c r="K4" s="20"/>
      <c r="L4" s="26"/>
      <c r="M4" s="20"/>
      <c r="N4" s="22"/>
      <c r="O4" s="26" t="s">
        <v>18</v>
      </c>
      <c r="P4" s="26" t="s">
        <v>19</v>
      </c>
      <c r="Q4" s="26" t="s">
        <v>20</v>
      </c>
      <c r="R4" s="26" t="s">
        <v>21</v>
      </c>
      <c r="S4" s="26" t="s">
        <v>22</v>
      </c>
      <c r="T4" s="26"/>
      <c r="U4" s="26"/>
      <c r="V4" s="26"/>
      <c r="W4" s="26"/>
      <c r="X4" s="26"/>
      <c r="Y4" s="26"/>
      <c r="Z4" s="20"/>
      <c r="AA4" s="20"/>
      <c r="AB4" s="22"/>
      <c r="AC4" s="22"/>
      <c r="AD4" s="22"/>
    </row>
    <row r="5" spans="1:30" x14ac:dyDescent="0.3">
      <c r="A5" s="26"/>
      <c r="B5" s="26"/>
      <c r="C5" s="26"/>
      <c r="D5" s="27"/>
      <c r="E5" s="27"/>
      <c r="F5" s="26"/>
      <c r="G5" s="26"/>
      <c r="H5" s="26"/>
      <c r="I5" s="26"/>
      <c r="J5" s="26"/>
      <c r="K5" s="20"/>
      <c r="L5" s="26"/>
      <c r="M5" s="20"/>
      <c r="N5" s="22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0"/>
      <c r="AA5" s="20"/>
      <c r="AB5" s="22"/>
      <c r="AC5" s="22"/>
      <c r="AD5" s="22"/>
    </row>
    <row r="6" spans="1:30" x14ac:dyDescent="0.3">
      <c r="A6" s="26"/>
      <c r="B6" s="26"/>
      <c r="C6" s="26"/>
      <c r="D6" s="27"/>
      <c r="E6" s="27"/>
      <c r="F6" s="27"/>
      <c r="G6" s="27"/>
      <c r="H6" s="27"/>
      <c r="I6" s="27"/>
      <c r="J6" s="27"/>
      <c r="K6" s="20"/>
      <c r="L6" s="27"/>
      <c r="M6" s="20"/>
      <c r="N6" s="32"/>
      <c r="O6" s="26"/>
      <c r="P6" s="26"/>
      <c r="Q6" s="27"/>
      <c r="R6" s="27"/>
      <c r="S6" s="27"/>
      <c r="T6" s="26"/>
      <c r="U6" s="26"/>
      <c r="V6" s="26"/>
      <c r="W6" s="26"/>
      <c r="X6" s="26"/>
      <c r="Y6" s="26"/>
      <c r="Z6" s="20"/>
      <c r="AA6" s="20"/>
      <c r="AB6" s="22"/>
      <c r="AC6" s="22"/>
      <c r="AD6" s="22"/>
    </row>
    <row r="7" spans="1:30" x14ac:dyDescent="0.3">
      <c r="A7" s="26"/>
      <c r="B7" s="26"/>
      <c r="C7" s="26"/>
      <c r="D7" s="27"/>
      <c r="E7" s="27"/>
      <c r="F7" s="27"/>
      <c r="G7" s="27"/>
      <c r="H7" s="27"/>
      <c r="I7" s="27"/>
      <c r="J7" s="27"/>
      <c r="K7" s="20"/>
      <c r="L7" s="27"/>
      <c r="M7" s="20"/>
      <c r="N7" s="32"/>
      <c r="O7" s="26"/>
      <c r="P7" s="26"/>
      <c r="Q7" s="27"/>
      <c r="R7" s="27"/>
      <c r="S7" s="27"/>
      <c r="T7" s="26"/>
      <c r="U7" s="26"/>
      <c r="V7" s="26"/>
      <c r="W7" s="26"/>
      <c r="X7" s="26"/>
      <c r="Y7" s="26"/>
      <c r="Z7" s="20"/>
      <c r="AA7" s="20"/>
      <c r="AB7" s="22"/>
      <c r="AC7" s="22"/>
      <c r="AD7" s="22"/>
    </row>
    <row r="8" spans="1:30" x14ac:dyDescent="0.3">
      <c r="A8" s="26"/>
      <c r="B8" s="26"/>
      <c r="C8" s="26"/>
      <c r="D8" s="27"/>
      <c r="E8" s="27"/>
      <c r="F8" s="27"/>
      <c r="G8" s="27"/>
      <c r="H8" s="27"/>
      <c r="I8" s="27"/>
      <c r="J8" s="27"/>
      <c r="K8" s="20"/>
      <c r="L8" s="27"/>
      <c r="M8" s="20"/>
      <c r="N8" s="32"/>
      <c r="O8" s="26"/>
      <c r="P8" s="26"/>
      <c r="Q8" s="27"/>
      <c r="R8" s="27"/>
      <c r="S8" s="27"/>
      <c r="T8" s="26"/>
      <c r="U8" s="26"/>
      <c r="V8" s="26"/>
      <c r="W8" s="26"/>
      <c r="X8" s="26"/>
      <c r="Y8" s="26"/>
      <c r="Z8" s="20"/>
      <c r="AA8" s="20"/>
      <c r="AB8" s="22"/>
      <c r="AC8" s="22"/>
      <c r="AD8" s="22"/>
    </row>
    <row r="9" spans="1:30" ht="132.6" customHeight="1" x14ac:dyDescent="0.3">
      <c r="A9" s="26"/>
      <c r="B9" s="26"/>
      <c r="C9" s="26"/>
      <c r="D9" s="27"/>
      <c r="E9" s="27"/>
      <c r="F9" s="27"/>
      <c r="G9" s="27"/>
      <c r="H9" s="27"/>
      <c r="I9" s="27"/>
      <c r="J9" s="27"/>
      <c r="K9" s="21"/>
      <c r="L9" s="27"/>
      <c r="M9" s="21"/>
      <c r="N9" s="32"/>
      <c r="O9" s="26"/>
      <c r="P9" s="26"/>
      <c r="Q9" s="27"/>
      <c r="R9" s="27"/>
      <c r="S9" s="27"/>
      <c r="T9" s="26"/>
      <c r="U9" s="26"/>
      <c r="V9" s="26"/>
      <c r="W9" s="26"/>
      <c r="X9" s="26"/>
      <c r="Y9" s="26"/>
      <c r="Z9" s="21"/>
      <c r="AA9" s="21"/>
      <c r="AB9" s="22"/>
      <c r="AC9" s="22"/>
      <c r="AD9" s="22"/>
    </row>
    <row r="10" spans="1:30" x14ac:dyDescent="0.3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  <c r="K10" s="3">
        <v>11</v>
      </c>
      <c r="L10" s="3">
        <v>12</v>
      </c>
      <c r="M10" s="3">
        <v>13</v>
      </c>
      <c r="N10" s="3">
        <v>14</v>
      </c>
      <c r="O10" s="3">
        <v>15</v>
      </c>
      <c r="P10" s="3">
        <v>16</v>
      </c>
      <c r="Q10" s="3">
        <v>17</v>
      </c>
      <c r="R10" s="3">
        <v>18</v>
      </c>
      <c r="S10" s="3">
        <v>19</v>
      </c>
      <c r="T10" s="3">
        <v>20</v>
      </c>
      <c r="U10" s="3">
        <v>21</v>
      </c>
      <c r="V10" s="3">
        <v>22</v>
      </c>
      <c r="W10" s="3">
        <v>23</v>
      </c>
      <c r="X10" s="3">
        <v>24</v>
      </c>
      <c r="Y10" s="3">
        <v>25</v>
      </c>
      <c r="Z10" s="3">
        <v>26</v>
      </c>
      <c r="AA10" s="3">
        <v>27</v>
      </c>
      <c r="AB10" s="3">
        <v>28</v>
      </c>
      <c r="AC10" s="3">
        <v>29</v>
      </c>
      <c r="AD10" s="3">
        <v>30</v>
      </c>
    </row>
    <row r="11" spans="1:30" x14ac:dyDescent="0.3">
      <c r="A11" s="4" t="s">
        <v>23</v>
      </c>
      <c r="B11" s="4" t="s">
        <v>24</v>
      </c>
      <c r="C11" s="4">
        <v>1</v>
      </c>
      <c r="D11" s="5">
        <v>35</v>
      </c>
      <c r="E11" s="4">
        <v>12</v>
      </c>
      <c r="F11" s="6">
        <v>29401</v>
      </c>
      <c r="G11" s="6">
        <v>0</v>
      </c>
      <c r="H11" s="6">
        <v>0</v>
      </c>
      <c r="I11" s="6">
        <v>0</v>
      </c>
      <c r="J11" s="6">
        <v>0</v>
      </c>
      <c r="K11" s="28"/>
      <c r="L11" s="7">
        <f>0</f>
        <v>0</v>
      </c>
      <c r="M11" s="17">
        <v>7994.96</v>
      </c>
      <c r="N11" s="8" t="str">
        <f t="shared" ref="N11:N25" si="0">IF($K$11=0,"",IF(ROUND((F11+G11+H11+I11+J11)*ROUND($K$11,4)-M11,2)&lt;0,0,ROUND((F11+G11+H11+I11+J11)*ROUND($K$11,4)-M11,2)))</f>
        <v/>
      </c>
      <c r="O11" s="9">
        <v>0.25700000000000001</v>
      </c>
      <c r="P11" s="9">
        <v>0</v>
      </c>
      <c r="Q11" s="9">
        <v>0</v>
      </c>
      <c r="R11" s="9">
        <v>0</v>
      </c>
      <c r="S11" s="9">
        <v>0</v>
      </c>
      <c r="T11" s="10">
        <v>3.1399999999999997E-2</v>
      </c>
      <c r="U11" s="11">
        <v>6.75</v>
      </c>
      <c r="V11" s="11">
        <v>0.08</v>
      </c>
      <c r="W11" s="11">
        <v>4.5</v>
      </c>
      <c r="X11" s="10">
        <v>0</v>
      </c>
      <c r="Y11" s="12">
        <v>6.1799999999999997E-3</v>
      </c>
      <c r="Z11" s="12">
        <v>0.12670000000000001</v>
      </c>
      <c r="AA11" s="13">
        <v>20581</v>
      </c>
      <c r="AB11" s="14">
        <f t="shared" ref="AB11:AB25" si="1">ROUND((O11+T11+X11+Y11)*F11+(P11+T11+X11+Y11)*G11+(Q11+T11+X11+Y11)*H11+(R11+T11+X11+Y11)*I11+(S11+T11+X11+Y11)*J11
+IF(MID(B11,1,1)="G",(U11+V11)*C11*E11,(U11+V11)*D11*E11)
+W11*C11*E11
+IF(LEFT(A11,1)="R",C11*E11*Z11,AA11*Z11),2)</f>
        <v>14191.16</v>
      </c>
      <c r="AC11" s="14" t="str">
        <f t="shared" ref="AC11:AC26" si="2">IF($K$11=0,"",N11+AB11)</f>
        <v/>
      </c>
      <c r="AD11" s="14" t="str">
        <f t="shared" ref="AD11:AD26" si="3">IF($K$11=0,"",ROUND(AC11*1.23,2))</f>
        <v/>
      </c>
    </row>
    <row r="12" spans="1:30" x14ac:dyDescent="0.3">
      <c r="A12" s="4" t="s">
        <v>23</v>
      </c>
      <c r="B12" s="4" t="s">
        <v>29</v>
      </c>
      <c r="C12" s="4">
        <v>4</v>
      </c>
      <c r="D12" s="5">
        <v>101</v>
      </c>
      <c r="E12" s="4">
        <v>12</v>
      </c>
      <c r="F12" s="6">
        <v>0</v>
      </c>
      <c r="G12" s="6">
        <v>20291</v>
      </c>
      <c r="H12" s="6">
        <v>38347</v>
      </c>
      <c r="I12" s="6">
        <v>0</v>
      </c>
      <c r="J12" s="6">
        <v>0</v>
      </c>
      <c r="K12" s="29"/>
      <c r="L12" s="7">
        <f>0</f>
        <v>0</v>
      </c>
      <c r="M12" s="17">
        <v>0</v>
      </c>
      <c r="N12" s="8" t="str">
        <f t="shared" si="0"/>
        <v/>
      </c>
      <c r="O12" s="9">
        <v>0</v>
      </c>
      <c r="P12" s="9">
        <v>0.32400000000000001</v>
      </c>
      <c r="Q12" s="9">
        <v>0.18940000000000001</v>
      </c>
      <c r="R12" s="9">
        <v>0</v>
      </c>
      <c r="S12" s="9">
        <v>0</v>
      </c>
      <c r="T12" s="10">
        <v>3.1399999999999997E-2</v>
      </c>
      <c r="U12" s="11">
        <v>6.95</v>
      </c>
      <c r="V12" s="11">
        <v>0.08</v>
      </c>
      <c r="W12" s="11">
        <v>4.5</v>
      </c>
      <c r="X12" s="10">
        <v>0</v>
      </c>
      <c r="Y12" s="12">
        <v>6.1799999999999997E-3</v>
      </c>
      <c r="Z12" s="12">
        <v>0.12670000000000001</v>
      </c>
      <c r="AA12" s="13">
        <v>41047</v>
      </c>
      <c r="AB12" s="14">
        <f t="shared" si="1"/>
        <v>29977.84</v>
      </c>
      <c r="AC12" s="14" t="str">
        <f t="shared" si="2"/>
        <v/>
      </c>
      <c r="AD12" s="14" t="str">
        <f t="shared" si="3"/>
        <v/>
      </c>
    </row>
    <row r="13" spans="1:30" x14ac:dyDescent="0.3">
      <c r="A13" s="4" t="s">
        <v>23</v>
      </c>
      <c r="B13" s="4" t="s">
        <v>30</v>
      </c>
      <c r="C13" s="4">
        <v>3</v>
      </c>
      <c r="D13" s="5">
        <v>195</v>
      </c>
      <c r="E13" s="4">
        <v>12</v>
      </c>
      <c r="F13" s="6">
        <v>152173</v>
      </c>
      <c r="G13" s="6">
        <v>0</v>
      </c>
      <c r="H13" s="6">
        <v>0</v>
      </c>
      <c r="I13" s="6">
        <v>0</v>
      </c>
      <c r="J13" s="6">
        <v>0</v>
      </c>
      <c r="K13" s="29"/>
      <c r="L13" s="7">
        <f>0</f>
        <v>0</v>
      </c>
      <c r="M13" s="17">
        <v>1998.67</v>
      </c>
      <c r="N13" s="8" t="str">
        <f t="shared" si="0"/>
        <v/>
      </c>
      <c r="O13" s="9">
        <v>0.21379999999999999</v>
      </c>
      <c r="P13" s="9">
        <v>0</v>
      </c>
      <c r="Q13" s="9">
        <v>0</v>
      </c>
      <c r="R13" s="9">
        <v>0</v>
      </c>
      <c r="S13" s="9">
        <v>0</v>
      </c>
      <c r="T13" s="10">
        <v>3.1399999999999997E-2</v>
      </c>
      <c r="U13" s="11">
        <v>26.9</v>
      </c>
      <c r="V13" s="11">
        <v>0.08</v>
      </c>
      <c r="W13" s="11">
        <v>9.5</v>
      </c>
      <c r="X13" s="10">
        <v>0</v>
      </c>
      <c r="Y13" s="12">
        <v>6.1799999999999997E-3</v>
      </c>
      <c r="Z13" s="12">
        <v>0.12670000000000001</v>
      </c>
      <c r="AA13" s="13">
        <v>106522</v>
      </c>
      <c r="AB13" s="14">
        <f t="shared" si="1"/>
        <v>115224.79</v>
      </c>
      <c r="AC13" s="14" t="str">
        <f t="shared" si="2"/>
        <v/>
      </c>
      <c r="AD13" s="14" t="str">
        <f t="shared" si="3"/>
        <v/>
      </c>
    </row>
    <row r="14" spans="1:30" x14ac:dyDescent="0.3">
      <c r="A14" s="4" t="s">
        <v>23</v>
      </c>
      <c r="B14" s="4" t="s">
        <v>31</v>
      </c>
      <c r="C14" s="4">
        <v>2</v>
      </c>
      <c r="D14" s="5">
        <v>183</v>
      </c>
      <c r="E14" s="4">
        <v>12</v>
      </c>
      <c r="F14" s="6">
        <v>0</v>
      </c>
      <c r="G14" s="6">
        <v>67500</v>
      </c>
      <c r="H14" s="6">
        <v>191895</v>
      </c>
      <c r="I14" s="6">
        <v>0</v>
      </c>
      <c r="J14" s="6">
        <v>0</v>
      </c>
      <c r="K14" s="29"/>
      <c r="L14" s="7">
        <f>0</f>
        <v>0</v>
      </c>
      <c r="M14" s="17">
        <v>0</v>
      </c>
      <c r="N14" s="8" t="str">
        <f t="shared" si="0"/>
        <v/>
      </c>
      <c r="O14" s="9">
        <v>0</v>
      </c>
      <c r="P14" s="9">
        <v>0.27650000000000002</v>
      </c>
      <c r="Q14" s="9">
        <v>0.18479999999999999</v>
      </c>
      <c r="R14" s="9">
        <v>0</v>
      </c>
      <c r="S14" s="9">
        <v>0</v>
      </c>
      <c r="T14" s="10">
        <v>3.1399999999999997E-2</v>
      </c>
      <c r="U14" s="11">
        <v>27.1</v>
      </c>
      <c r="V14" s="11">
        <v>0.08</v>
      </c>
      <c r="W14" s="11">
        <v>9.5</v>
      </c>
      <c r="X14" s="10">
        <v>0</v>
      </c>
      <c r="Y14" s="12">
        <v>6.1799999999999997E-3</v>
      </c>
      <c r="Z14" s="12">
        <v>0.12670000000000001</v>
      </c>
      <c r="AA14" s="13">
        <v>181577</v>
      </c>
      <c r="AB14" s="14">
        <f t="shared" si="1"/>
        <v>146795.1</v>
      </c>
      <c r="AC14" s="14" t="str">
        <f t="shared" si="2"/>
        <v/>
      </c>
      <c r="AD14" s="14" t="str">
        <f t="shared" si="3"/>
        <v/>
      </c>
    </row>
    <row r="15" spans="1:30" x14ac:dyDescent="0.3">
      <c r="A15" s="4" t="s">
        <v>23</v>
      </c>
      <c r="B15" s="4" t="s">
        <v>29</v>
      </c>
      <c r="C15" s="4">
        <v>3</v>
      </c>
      <c r="D15" s="5">
        <v>54</v>
      </c>
      <c r="E15" s="4">
        <v>12</v>
      </c>
      <c r="F15" s="6">
        <v>0</v>
      </c>
      <c r="G15" s="6">
        <v>7194</v>
      </c>
      <c r="H15" s="6">
        <v>17644</v>
      </c>
      <c r="I15" s="6">
        <v>0</v>
      </c>
      <c r="J15" s="6">
        <v>0</v>
      </c>
      <c r="K15" s="29"/>
      <c r="L15" s="7">
        <f>0</f>
        <v>0</v>
      </c>
      <c r="M15" s="17">
        <v>0</v>
      </c>
      <c r="N15" s="8" t="str">
        <f t="shared" si="0"/>
        <v/>
      </c>
      <c r="O15" s="9">
        <v>0</v>
      </c>
      <c r="P15" s="9">
        <v>0.32400000000000001</v>
      </c>
      <c r="Q15" s="9">
        <v>0.18940000000000001</v>
      </c>
      <c r="R15" s="9">
        <v>0</v>
      </c>
      <c r="S15" s="9">
        <v>0</v>
      </c>
      <c r="T15" s="10">
        <v>3.1399999999999997E-2</v>
      </c>
      <c r="U15" s="11">
        <v>6.95</v>
      </c>
      <c r="V15" s="11">
        <v>0.08</v>
      </c>
      <c r="W15" s="11">
        <v>2.25</v>
      </c>
      <c r="X15" s="10">
        <v>0</v>
      </c>
      <c r="Y15" s="12">
        <v>6.1799999999999997E-3</v>
      </c>
      <c r="Z15" s="12">
        <v>0.12670000000000001</v>
      </c>
      <c r="AA15" s="13">
        <v>17387</v>
      </c>
      <c r="AB15" s="14">
        <f>ROUND((O15+T15+X15+Y15)*F15+(P15+T15+X15+Y15)*G15+(Q15+T15+X15+Y15)*H15+(R15+T15+X15+Y15)*I15+(S15+T15+X15+Y15)*J15
+IF(MID(B15,1,1)="G",(U15+V15)*C15*E15,(U15+V15)*D15*E15)
+W15*C15*E15
+IF(LEFT(A15,1)="R",C15*E15*Z15,AA15*Z15),2)</f>
        <v>13445.41</v>
      </c>
      <c r="AC15" s="14" t="str">
        <f t="shared" si="2"/>
        <v/>
      </c>
      <c r="AD15" s="14" t="str">
        <f t="shared" si="3"/>
        <v/>
      </c>
    </row>
    <row r="16" spans="1:30" x14ac:dyDescent="0.3">
      <c r="A16" s="4" t="s">
        <v>23</v>
      </c>
      <c r="B16" s="4" t="s">
        <v>32</v>
      </c>
      <c r="C16" s="4">
        <v>1</v>
      </c>
      <c r="D16" s="5">
        <v>17</v>
      </c>
      <c r="E16" s="4">
        <v>12</v>
      </c>
      <c r="F16" s="6">
        <v>0</v>
      </c>
      <c r="G16" s="6">
        <v>1260</v>
      </c>
      <c r="H16" s="6">
        <v>1540</v>
      </c>
      <c r="I16" s="6">
        <v>0</v>
      </c>
      <c r="J16" s="6">
        <v>0</v>
      </c>
      <c r="K16" s="29"/>
      <c r="L16" s="7">
        <f>0</f>
        <v>0</v>
      </c>
      <c r="M16" s="17">
        <v>201.51</v>
      </c>
      <c r="N16" s="8" t="str">
        <f t="shared" si="0"/>
        <v/>
      </c>
      <c r="O16" s="9">
        <v>0</v>
      </c>
      <c r="P16" s="9">
        <v>0.33500000000000002</v>
      </c>
      <c r="Q16" s="9">
        <v>8.6499999999999994E-2</v>
      </c>
      <c r="R16" s="9">
        <v>0</v>
      </c>
      <c r="S16" s="9">
        <v>0</v>
      </c>
      <c r="T16" s="10">
        <v>3.1399999999999997E-2</v>
      </c>
      <c r="U16" s="11">
        <v>6.95</v>
      </c>
      <c r="V16" s="11">
        <v>0.08</v>
      </c>
      <c r="W16" s="11">
        <v>2.25</v>
      </c>
      <c r="X16" s="10">
        <v>0</v>
      </c>
      <c r="Y16" s="12">
        <v>6.1799999999999997E-3</v>
      </c>
      <c r="Z16" s="12">
        <v>0.12670000000000001</v>
      </c>
      <c r="AA16" s="13">
        <v>1960</v>
      </c>
      <c r="AB16" s="14">
        <f t="shared" si="1"/>
        <v>2369.9899999999998</v>
      </c>
      <c r="AC16" s="14" t="str">
        <f t="shared" si="2"/>
        <v/>
      </c>
      <c r="AD16" s="14" t="str">
        <f t="shared" si="3"/>
        <v/>
      </c>
    </row>
    <row r="17" spans="1:30" x14ac:dyDescent="0.3">
      <c r="A17" s="4" t="s">
        <v>23</v>
      </c>
      <c r="B17" s="4" t="s">
        <v>24</v>
      </c>
      <c r="C17" s="4">
        <v>1</v>
      </c>
      <c r="D17" s="5">
        <v>30</v>
      </c>
      <c r="E17" s="4">
        <v>12</v>
      </c>
      <c r="F17" s="6">
        <v>4723</v>
      </c>
      <c r="G17" s="6">
        <v>0</v>
      </c>
      <c r="H17" s="6">
        <v>0</v>
      </c>
      <c r="I17" s="6">
        <v>0</v>
      </c>
      <c r="J17" s="6">
        <v>0</v>
      </c>
      <c r="K17" s="29"/>
      <c r="L17" s="7">
        <f>0</f>
        <v>0</v>
      </c>
      <c r="M17" s="17">
        <v>0</v>
      </c>
      <c r="N17" s="8" t="str">
        <f t="shared" si="0"/>
        <v/>
      </c>
      <c r="O17" s="9">
        <v>0.25700000000000001</v>
      </c>
      <c r="P17" s="9">
        <v>0</v>
      </c>
      <c r="Q17" s="9">
        <v>0</v>
      </c>
      <c r="R17" s="9">
        <v>0</v>
      </c>
      <c r="S17" s="9">
        <v>0</v>
      </c>
      <c r="T17" s="10">
        <v>3.1399999999999997E-2</v>
      </c>
      <c r="U17" s="11">
        <v>6.75</v>
      </c>
      <c r="V17" s="11">
        <v>0.08</v>
      </c>
      <c r="W17" s="11">
        <v>0.75</v>
      </c>
      <c r="X17" s="10">
        <v>0</v>
      </c>
      <c r="Y17" s="12">
        <v>6.1799999999999997E-3</v>
      </c>
      <c r="Z17" s="12">
        <v>0.12670000000000001</v>
      </c>
      <c r="AA17" s="13">
        <v>3306</v>
      </c>
      <c r="AB17" s="14">
        <f t="shared" si="1"/>
        <v>4277.97</v>
      </c>
      <c r="AC17" s="14" t="str">
        <f t="shared" si="2"/>
        <v/>
      </c>
      <c r="AD17" s="14" t="str">
        <f t="shared" si="3"/>
        <v/>
      </c>
    </row>
    <row r="18" spans="1:30" x14ac:dyDescent="0.3">
      <c r="A18" s="4" t="s">
        <v>23</v>
      </c>
      <c r="B18" s="4" t="s">
        <v>29</v>
      </c>
      <c r="C18" s="4">
        <v>7</v>
      </c>
      <c r="D18" s="5">
        <v>166</v>
      </c>
      <c r="E18" s="4">
        <v>12</v>
      </c>
      <c r="F18" s="6">
        <v>0</v>
      </c>
      <c r="G18" s="6">
        <v>24447</v>
      </c>
      <c r="H18" s="6">
        <v>48832</v>
      </c>
      <c r="I18" s="6">
        <v>0</v>
      </c>
      <c r="J18" s="6">
        <v>0</v>
      </c>
      <c r="K18" s="29"/>
      <c r="L18" s="7">
        <f>0</f>
        <v>0</v>
      </c>
      <c r="M18" s="17">
        <v>7134.3899999999994</v>
      </c>
      <c r="N18" s="8" t="str">
        <f t="shared" si="0"/>
        <v/>
      </c>
      <c r="O18" s="9">
        <v>0</v>
      </c>
      <c r="P18" s="9">
        <v>0.32400000000000001</v>
      </c>
      <c r="Q18" s="9">
        <v>0.18940000000000001</v>
      </c>
      <c r="R18" s="9">
        <v>0</v>
      </c>
      <c r="S18" s="9">
        <v>0</v>
      </c>
      <c r="T18" s="10">
        <v>3.1399999999999997E-2</v>
      </c>
      <c r="U18" s="11">
        <v>6.95</v>
      </c>
      <c r="V18" s="11">
        <v>0.08</v>
      </c>
      <c r="W18" s="11">
        <v>0.75</v>
      </c>
      <c r="X18" s="10">
        <v>0</v>
      </c>
      <c r="Y18" s="12">
        <v>6.1799999999999997E-3</v>
      </c>
      <c r="Z18" s="12">
        <v>0.12670000000000001</v>
      </c>
      <c r="AA18" s="13">
        <v>51296</v>
      </c>
      <c r="AB18" s="14">
        <f t="shared" si="1"/>
        <v>40489.4</v>
      </c>
      <c r="AC18" s="14" t="str">
        <f t="shared" si="2"/>
        <v/>
      </c>
      <c r="AD18" s="14" t="str">
        <f t="shared" si="3"/>
        <v/>
      </c>
    </row>
    <row r="19" spans="1:30" x14ac:dyDescent="0.3">
      <c r="A19" s="4" t="s">
        <v>23</v>
      </c>
      <c r="B19" s="4" t="s">
        <v>32</v>
      </c>
      <c r="C19" s="4">
        <v>1</v>
      </c>
      <c r="D19" s="5">
        <v>17</v>
      </c>
      <c r="E19" s="4">
        <v>12</v>
      </c>
      <c r="F19" s="6">
        <v>0</v>
      </c>
      <c r="G19" s="6">
        <v>84</v>
      </c>
      <c r="H19" s="6">
        <v>2765</v>
      </c>
      <c r="I19" s="6">
        <v>0</v>
      </c>
      <c r="J19" s="6">
        <v>0</v>
      </c>
      <c r="K19" s="29"/>
      <c r="L19" s="7">
        <f>0</f>
        <v>0</v>
      </c>
      <c r="M19" s="17">
        <v>0</v>
      </c>
      <c r="N19" s="8" t="str">
        <f t="shared" si="0"/>
        <v/>
      </c>
      <c r="O19" s="9">
        <v>0</v>
      </c>
      <c r="P19" s="9">
        <v>0.33500000000000002</v>
      </c>
      <c r="Q19" s="9">
        <v>8.6499999999999994E-2</v>
      </c>
      <c r="R19" s="9">
        <v>0</v>
      </c>
      <c r="S19" s="9">
        <v>0</v>
      </c>
      <c r="T19" s="10">
        <v>3.1399999999999997E-2</v>
      </c>
      <c r="U19" s="11">
        <v>6.95</v>
      </c>
      <c r="V19" s="11">
        <v>0.08</v>
      </c>
      <c r="W19" s="11">
        <v>0.75</v>
      </c>
      <c r="X19" s="10">
        <v>0</v>
      </c>
      <c r="Y19" s="12">
        <v>6.1799999999999997E-3</v>
      </c>
      <c r="Z19" s="12">
        <v>0.12670000000000001</v>
      </c>
      <c r="AA19" s="13">
        <v>1994</v>
      </c>
      <c r="AB19" s="14">
        <f t="shared" si="1"/>
        <v>2070.14</v>
      </c>
      <c r="AC19" s="14" t="str">
        <f t="shared" si="2"/>
        <v/>
      </c>
      <c r="AD19" s="14" t="str">
        <f t="shared" si="3"/>
        <v/>
      </c>
    </row>
    <row r="20" spans="1:30" x14ac:dyDescent="0.3">
      <c r="A20" s="4" t="s">
        <v>33</v>
      </c>
      <c r="B20" s="4" t="s">
        <v>24</v>
      </c>
      <c r="C20" s="4">
        <v>1</v>
      </c>
      <c r="D20" s="5">
        <v>14</v>
      </c>
      <c r="E20" s="4">
        <v>12</v>
      </c>
      <c r="F20" s="6">
        <v>430</v>
      </c>
      <c r="G20" s="6">
        <v>0</v>
      </c>
      <c r="H20" s="6">
        <v>0</v>
      </c>
      <c r="I20" s="6">
        <v>0</v>
      </c>
      <c r="J20" s="6">
        <v>0</v>
      </c>
      <c r="K20" s="29"/>
      <c r="L20" s="7">
        <f>0</f>
        <v>0</v>
      </c>
      <c r="M20" s="17">
        <v>279.5</v>
      </c>
      <c r="N20" s="8" t="str">
        <f t="shared" si="0"/>
        <v/>
      </c>
      <c r="O20" s="9">
        <v>0.25700000000000001</v>
      </c>
      <c r="P20" s="9">
        <v>0</v>
      </c>
      <c r="Q20" s="9">
        <v>0</v>
      </c>
      <c r="R20" s="9">
        <v>0</v>
      </c>
      <c r="S20" s="9">
        <v>0</v>
      </c>
      <c r="T20" s="10">
        <v>3.1399999999999997E-2</v>
      </c>
      <c r="U20" s="11">
        <v>6.75</v>
      </c>
      <c r="V20" s="11">
        <v>0.08</v>
      </c>
      <c r="W20" s="11">
        <v>2.25</v>
      </c>
      <c r="X20" s="10">
        <v>0</v>
      </c>
      <c r="Y20" s="12">
        <v>6.1799999999999997E-3</v>
      </c>
      <c r="Z20" s="12">
        <v>2.66</v>
      </c>
      <c r="AA20" s="13" t="s">
        <v>28</v>
      </c>
      <c r="AB20" s="14">
        <f t="shared" si="1"/>
        <v>1333.03</v>
      </c>
      <c r="AC20" s="14" t="str">
        <f t="shared" si="2"/>
        <v/>
      </c>
      <c r="AD20" s="14" t="str">
        <f t="shared" si="3"/>
        <v/>
      </c>
    </row>
    <row r="21" spans="1:30" x14ac:dyDescent="0.3">
      <c r="A21" s="4" t="s">
        <v>34</v>
      </c>
      <c r="B21" s="4" t="s">
        <v>24</v>
      </c>
      <c r="C21" s="4">
        <v>1</v>
      </c>
      <c r="D21" s="5">
        <v>14</v>
      </c>
      <c r="E21" s="4">
        <v>12</v>
      </c>
      <c r="F21" s="6">
        <v>1291</v>
      </c>
      <c r="G21" s="6">
        <v>0</v>
      </c>
      <c r="H21" s="6">
        <v>0</v>
      </c>
      <c r="I21" s="6">
        <v>0</v>
      </c>
      <c r="J21" s="6">
        <v>0</v>
      </c>
      <c r="K21" s="29"/>
      <c r="L21" s="7">
        <f>0</f>
        <v>0</v>
      </c>
      <c r="M21" s="17">
        <v>806.83</v>
      </c>
      <c r="N21" s="8" t="str">
        <f t="shared" si="0"/>
        <v/>
      </c>
      <c r="O21" s="9">
        <v>0.25700000000000001</v>
      </c>
      <c r="P21" s="9">
        <v>0</v>
      </c>
      <c r="Q21" s="9">
        <v>0</v>
      </c>
      <c r="R21" s="9">
        <v>0</v>
      </c>
      <c r="S21" s="9">
        <v>0</v>
      </c>
      <c r="T21" s="10">
        <v>3.1399999999999997E-2</v>
      </c>
      <c r="U21" s="11">
        <v>6.75</v>
      </c>
      <c r="V21" s="11">
        <v>0.08</v>
      </c>
      <c r="W21" s="11">
        <v>2.25</v>
      </c>
      <c r="X21" s="10">
        <v>0</v>
      </c>
      <c r="Y21" s="12">
        <v>6.1799999999999997E-3</v>
      </c>
      <c r="Z21" s="12">
        <v>10.64</v>
      </c>
      <c r="AA21" s="13" t="s">
        <v>28</v>
      </c>
      <c r="AB21" s="14">
        <f t="shared" si="1"/>
        <v>1682.42</v>
      </c>
      <c r="AC21" s="14" t="str">
        <f t="shared" si="2"/>
        <v/>
      </c>
      <c r="AD21" s="14" t="str">
        <f t="shared" si="3"/>
        <v/>
      </c>
    </row>
    <row r="22" spans="1:30" x14ac:dyDescent="0.3">
      <c r="A22" s="4" t="s">
        <v>34</v>
      </c>
      <c r="B22" s="4" t="s">
        <v>29</v>
      </c>
      <c r="C22" s="4">
        <v>1</v>
      </c>
      <c r="D22" s="5">
        <v>14</v>
      </c>
      <c r="E22" s="4">
        <v>12</v>
      </c>
      <c r="F22" s="6">
        <v>0</v>
      </c>
      <c r="G22" s="6">
        <v>328</v>
      </c>
      <c r="H22" s="6">
        <v>953</v>
      </c>
      <c r="I22" s="6">
        <v>0</v>
      </c>
      <c r="J22" s="6">
        <v>0</v>
      </c>
      <c r="K22" s="29"/>
      <c r="L22" s="7">
        <f>0</f>
        <v>0</v>
      </c>
      <c r="M22" s="17">
        <v>0</v>
      </c>
      <c r="N22" s="8" t="str">
        <f t="shared" si="0"/>
        <v/>
      </c>
      <c r="O22" s="9">
        <v>0</v>
      </c>
      <c r="P22" s="9">
        <v>0.32400000000000001</v>
      </c>
      <c r="Q22" s="9">
        <v>0.18940000000000001</v>
      </c>
      <c r="R22" s="9">
        <v>0</v>
      </c>
      <c r="S22" s="9">
        <v>0</v>
      </c>
      <c r="T22" s="10">
        <v>3.1399999999999997E-2</v>
      </c>
      <c r="U22" s="11">
        <v>6.95</v>
      </c>
      <c r="V22" s="11">
        <v>0.08</v>
      </c>
      <c r="W22" s="11">
        <v>2.25</v>
      </c>
      <c r="X22" s="10">
        <v>0</v>
      </c>
      <c r="Y22" s="12">
        <v>6.1799999999999997E-3</v>
      </c>
      <c r="Z22" s="12">
        <v>10.64</v>
      </c>
      <c r="AA22" s="13" t="s">
        <v>28</v>
      </c>
      <c r="AB22" s="14">
        <f t="shared" si="1"/>
        <v>1670.63</v>
      </c>
      <c r="AC22" s="14" t="str">
        <f t="shared" si="2"/>
        <v/>
      </c>
      <c r="AD22" s="14" t="str">
        <f t="shared" si="3"/>
        <v/>
      </c>
    </row>
    <row r="23" spans="1:30" x14ac:dyDescent="0.3">
      <c r="A23" s="4" t="s">
        <v>25</v>
      </c>
      <c r="B23" s="4" t="s">
        <v>29</v>
      </c>
      <c r="C23" s="4">
        <v>3</v>
      </c>
      <c r="D23" s="5">
        <v>30</v>
      </c>
      <c r="E23" s="4">
        <v>12</v>
      </c>
      <c r="F23" s="6">
        <v>0</v>
      </c>
      <c r="G23" s="6">
        <v>19845</v>
      </c>
      <c r="H23" s="6">
        <v>35512</v>
      </c>
      <c r="I23" s="6">
        <v>0</v>
      </c>
      <c r="J23" s="6">
        <v>0</v>
      </c>
      <c r="K23" s="29"/>
      <c r="L23" s="7">
        <f>0</f>
        <v>0</v>
      </c>
      <c r="M23" s="17">
        <v>1196.95</v>
      </c>
      <c r="N23" s="8" t="str">
        <f t="shared" si="0"/>
        <v/>
      </c>
      <c r="O23" s="9">
        <v>0</v>
      </c>
      <c r="P23" s="9">
        <v>0.32400000000000001</v>
      </c>
      <c r="Q23" s="9">
        <v>0.18940000000000001</v>
      </c>
      <c r="R23" s="9">
        <v>0</v>
      </c>
      <c r="S23" s="9">
        <v>0</v>
      </c>
      <c r="T23" s="10">
        <v>3.1399999999999997E-2</v>
      </c>
      <c r="U23" s="11">
        <v>6.95</v>
      </c>
      <c r="V23" s="11">
        <v>0.08</v>
      </c>
      <c r="W23" s="11">
        <v>2.25</v>
      </c>
      <c r="X23" s="10">
        <v>0</v>
      </c>
      <c r="Y23" s="12">
        <v>6.1799999999999997E-3</v>
      </c>
      <c r="Z23" s="12">
        <v>14.9</v>
      </c>
      <c r="AA23" s="13" t="s">
        <v>28</v>
      </c>
      <c r="AB23" s="14">
        <f t="shared" si="1"/>
        <v>18384.27</v>
      </c>
      <c r="AC23" s="14" t="str">
        <f t="shared" si="2"/>
        <v/>
      </c>
      <c r="AD23" s="14" t="str">
        <f t="shared" si="3"/>
        <v/>
      </c>
    </row>
    <row r="24" spans="1:30" x14ac:dyDescent="0.3">
      <c r="A24" s="4" t="s">
        <v>25</v>
      </c>
      <c r="B24" s="4" t="s">
        <v>24</v>
      </c>
      <c r="C24" s="4">
        <v>1</v>
      </c>
      <c r="D24" s="5">
        <v>11</v>
      </c>
      <c r="E24" s="4">
        <v>12</v>
      </c>
      <c r="F24" s="6">
        <v>5115</v>
      </c>
      <c r="G24" s="6">
        <v>0</v>
      </c>
      <c r="H24" s="6">
        <v>0</v>
      </c>
      <c r="I24" s="6">
        <v>0</v>
      </c>
      <c r="J24" s="6">
        <v>0</v>
      </c>
      <c r="K24" s="29"/>
      <c r="L24" s="7">
        <f>0</f>
        <v>0</v>
      </c>
      <c r="M24" s="17">
        <v>0</v>
      </c>
      <c r="N24" s="8" t="str">
        <f t="shared" si="0"/>
        <v/>
      </c>
      <c r="O24" s="9">
        <v>0.25700000000000001</v>
      </c>
      <c r="P24" s="9">
        <v>0</v>
      </c>
      <c r="Q24" s="9">
        <v>0</v>
      </c>
      <c r="R24" s="9">
        <v>0</v>
      </c>
      <c r="S24" s="9">
        <v>0</v>
      </c>
      <c r="T24" s="10">
        <v>3.1399999999999997E-2</v>
      </c>
      <c r="U24" s="11">
        <v>6.75</v>
      </c>
      <c r="V24" s="11">
        <v>0.08</v>
      </c>
      <c r="W24" s="11">
        <v>0.75</v>
      </c>
      <c r="X24" s="10">
        <v>0</v>
      </c>
      <c r="Y24" s="12">
        <v>6.1799999999999997E-3</v>
      </c>
      <c r="Z24" s="12">
        <v>14.9</v>
      </c>
      <c r="AA24" s="13" t="s">
        <v>28</v>
      </c>
      <c r="AB24" s="14">
        <f t="shared" si="1"/>
        <v>2596.14</v>
      </c>
      <c r="AC24" s="14" t="str">
        <f t="shared" si="2"/>
        <v/>
      </c>
      <c r="AD24" s="14" t="str">
        <f t="shared" si="3"/>
        <v/>
      </c>
    </row>
    <row r="25" spans="1:30" x14ac:dyDescent="0.3">
      <c r="A25" s="4" t="s">
        <v>25</v>
      </c>
      <c r="B25" s="4" t="s">
        <v>29</v>
      </c>
      <c r="C25" s="4">
        <v>2</v>
      </c>
      <c r="D25" s="5">
        <v>28</v>
      </c>
      <c r="E25" s="4">
        <v>12</v>
      </c>
      <c r="F25" s="6">
        <v>0</v>
      </c>
      <c r="G25" s="6">
        <v>4305</v>
      </c>
      <c r="H25" s="6">
        <v>8128</v>
      </c>
      <c r="I25" s="6">
        <v>0</v>
      </c>
      <c r="J25" s="6">
        <v>0</v>
      </c>
      <c r="K25" s="30"/>
      <c r="L25" s="7">
        <f>0</f>
        <v>0</v>
      </c>
      <c r="M25" s="17">
        <v>0</v>
      </c>
      <c r="N25" s="8" t="str">
        <f t="shared" si="0"/>
        <v/>
      </c>
      <c r="O25" s="9">
        <v>0</v>
      </c>
      <c r="P25" s="9">
        <v>0.32400000000000001</v>
      </c>
      <c r="Q25" s="9">
        <v>0.18940000000000001</v>
      </c>
      <c r="R25" s="9">
        <v>0</v>
      </c>
      <c r="S25" s="9">
        <v>0</v>
      </c>
      <c r="T25" s="10">
        <v>3.1399999999999997E-2</v>
      </c>
      <c r="U25" s="11">
        <v>6.95</v>
      </c>
      <c r="V25" s="11">
        <v>0.08</v>
      </c>
      <c r="W25" s="11">
        <v>0.75</v>
      </c>
      <c r="X25" s="10">
        <v>0</v>
      </c>
      <c r="Y25" s="12">
        <v>6.1799999999999997E-3</v>
      </c>
      <c r="Z25" s="12">
        <v>14.9</v>
      </c>
      <c r="AA25" s="13" t="s">
        <v>28</v>
      </c>
      <c r="AB25" s="14">
        <f t="shared" si="1"/>
        <v>6139.18</v>
      </c>
      <c r="AC25" s="14" t="str">
        <f t="shared" si="2"/>
        <v/>
      </c>
      <c r="AD25" s="14" t="str">
        <f t="shared" si="3"/>
        <v/>
      </c>
    </row>
    <row r="26" spans="1:30" x14ac:dyDescent="0.3">
      <c r="A26" s="4" t="s">
        <v>25</v>
      </c>
      <c r="B26" s="4" t="s">
        <v>35</v>
      </c>
      <c r="C26" s="4">
        <v>1</v>
      </c>
      <c r="D26" s="5">
        <v>22</v>
      </c>
      <c r="E26" s="4">
        <v>12</v>
      </c>
      <c r="F26" s="6">
        <v>17775</v>
      </c>
      <c r="G26" s="6">
        <v>0</v>
      </c>
      <c r="H26" s="6">
        <v>0</v>
      </c>
      <c r="I26" s="6">
        <v>0</v>
      </c>
      <c r="J26" s="6">
        <v>0</v>
      </c>
      <c r="K26" s="18"/>
      <c r="L26" s="7">
        <f>0</f>
        <v>0</v>
      </c>
      <c r="M26" s="17">
        <v>0</v>
      </c>
      <c r="N26" s="8" t="str">
        <f>IF($K$26=0,"",IF(ROUND((F26+G26+H26+I26+J26)*ROUND($K$26,4)-M26,2)&lt;0,0,ROUND((F26+G26+H26+I26+J26)*ROUND($K$26,4)-M26,2)))</f>
        <v/>
      </c>
      <c r="O26" s="9">
        <v>0.35</v>
      </c>
      <c r="P26" s="9">
        <v>0</v>
      </c>
      <c r="Q26" s="9">
        <v>0</v>
      </c>
      <c r="R26" s="9">
        <v>0</v>
      </c>
      <c r="S26" s="9">
        <v>0</v>
      </c>
      <c r="T26" s="10">
        <v>3.1399999999999997E-2</v>
      </c>
      <c r="U26" s="11">
        <v>9.99</v>
      </c>
      <c r="V26" s="11">
        <v>0.33</v>
      </c>
      <c r="W26" s="11">
        <v>0.75</v>
      </c>
      <c r="X26" s="10">
        <v>0</v>
      </c>
      <c r="Y26" s="12">
        <v>6.1799999999999997E-3</v>
      </c>
      <c r="Z26" s="12">
        <v>14.9</v>
      </c>
      <c r="AA26" s="13" t="s">
        <v>28</v>
      </c>
      <c r="AB26" s="14">
        <f>ROUND((O26+T26+X26+Y26)*F26+(P26+T26+X26+Y26)*G26+(Q26+T26+X26+Y26)*H26+(R26+T26+X26+Y26)*I26+(S26+T26+X26+Y26)*J26
+IF(MID(B26,1,1)="G",(U26+V26)*C26*E26,(U26+V26)*D26*E26)
+W26*C26*E26
+IF(LEFT(A26,1)="R",C26*E26*Z26,AA26*Z26),2)</f>
        <v>7200.87</v>
      </c>
      <c r="AC26" s="14" t="str">
        <f t="shared" si="2"/>
        <v/>
      </c>
      <c r="AD26" s="14" t="str">
        <f t="shared" si="3"/>
        <v/>
      </c>
    </row>
    <row r="27" spans="1:30" x14ac:dyDescent="0.3">
      <c r="AB27" s="15" t="s">
        <v>27</v>
      </c>
      <c r="AC27" s="16" t="str">
        <f>IF($K$11=0,"",SUM(AC11:AC26))</f>
        <v/>
      </c>
      <c r="AD27" s="16" t="str">
        <f>IF($K$11=0,"",SUM(AD11:AD26))</f>
        <v/>
      </c>
    </row>
    <row r="28" spans="1:30" ht="32.4" customHeight="1" x14ac:dyDescent="0.3">
      <c r="A28" s="23" t="s">
        <v>26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</sheetData>
  <sheetProtection algorithmName="SHA-512" hashValue="ZSwUr1XmMUOA21CRjan4xVoim0r5g2sC/5aez8z6TBk4qBvv9XkHbzUBgQ/UMWaZInSvi1CZNmqqs0Cb7ZMXhw==" saltValue="jV0BPckrM/4LDXDYdvDh1w==" spinCount="100000" sheet="1" objects="1" scenarios="1"/>
  <protectedRanges>
    <protectedRange sqref="K11 K26" name="Rozstęp1"/>
  </protectedRanges>
  <mergeCells count="38">
    <mergeCell ref="A1:AB1"/>
    <mergeCell ref="A2:A9"/>
    <mergeCell ref="B2:B9"/>
    <mergeCell ref="C2:C9"/>
    <mergeCell ref="D2:D9"/>
    <mergeCell ref="E2:E9"/>
    <mergeCell ref="F2:J3"/>
    <mergeCell ref="K2:N2"/>
    <mergeCell ref="O2:AB2"/>
    <mergeCell ref="Y3:Y9"/>
    <mergeCell ref="F4:F9"/>
    <mergeCell ref="G4:G9"/>
    <mergeCell ref="H4:H9"/>
    <mergeCell ref="I4:I9"/>
    <mergeCell ref="J4:J9"/>
    <mergeCell ref="M3:M9"/>
    <mergeCell ref="AC2:AD2"/>
    <mergeCell ref="K3:K9"/>
    <mergeCell ref="L3:L9"/>
    <mergeCell ref="N3:N9"/>
    <mergeCell ref="O3:S3"/>
    <mergeCell ref="T3:T9"/>
    <mergeCell ref="U3:U9"/>
    <mergeCell ref="V3:V9"/>
    <mergeCell ref="W3:W9"/>
    <mergeCell ref="X3:X9"/>
    <mergeCell ref="AC3:AC9"/>
    <mergeCell ref="AD3:AD9"/>
    <mergeCell ref="S4:S9"/>
    <mergeCell ref="Z3:Z9"/>
    <mergeCell ref="AA3:AA9"/>
    <mergeCell ref="AB3:AB9"/>
    <mergeCell ref="A28:N28"/>
    <mergeCell ref="O4:O9"/>
    <mergeCell ref="P4:P9"/>
    <mergeCell ref="Q4:Q9"/>
    <mergeCell ref="R4:R9"/>
    <mergeCell ref="K11:K25"/>
  </mergeCells>
  <conditionalFormatting sqref="AC11:AD26">
    <cfRule type="expression" dxfId="1" priority="1">
      <formula>#REF!=0</formula>
    </cfRule>
  </conditionalFormatting>
  <conditionalFormatting sqref="AC27:AD27">
    <cfRule type="expression" dxfId="0" priority="2">
      <formula>#REF!=0</formula>
    </cfRule>
  </conditionalFormatting>
  <pageMargins left="0.70866141732283472" right="0.70866141732283472" top="0.74803149606299213" bottom="0.74803149606299213" header="0.31496062992125984" footer="0.31496062992125984"/>
  <pageSetup paperSize="9" scale="37" orientation="landscape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782EC11BA18C448CE8522BB20C4811" ma:contentTypeVersion="13" ma:contentTypeDescription="Utwórz nowy dokument." ma:contentTypeScope="" ma:versionID="7aaca84b31fe405ad4b2a1b14d6adcc1">
  <xsd:schema xmlns:xsd="http://www.w3.org/2001/XMLSchema" xmlns:xs="http://www.w3.org/2001/XMLSchema" xmlns:p="http://schemas.microsoft.com/office/2006/metadata/properties" xmlns:ns2="cf92b6ff-5ccf-4221-9bd9-e608a8edb1c8" xmlns:ns3="4f8922f6-52d8-41f5-8280-a02dec670c3a" targetNamespace="http://schemas.microsoft.com/office/2006/metadata/properties" ma:root="true" ma:fieldsID="aaf7e9d91db8cbc3204f095e7aac2c08" ns2:_="" ns3:_="">
    <xsd:import namespace="cf92b6ff-5ccf-4221-9bd9-e608a8edb1c8"/>
    <xsd:import namespace="4f8922f6-52d8-41f5-8280-a02dec670c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92b6ff-5ccf-4221-9bd9-e608a8edb1c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dexed="true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93ba590d-bb1a-499f-a1fa-34c69ff2d4c2}" ma:internalName="TaxCatchAll" ma:showField="CatchAllData" ma:web="cf92b6ff-5ccf-4221-9bd9-e608a8edb1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8922f6-52d8-41f5-8280-a02dec670c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7199deaf-0469-4724-8369-35b7c4c9d4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f92b6ff-5ccf-4221-9bd9-e608a8edb1c8">UCR76KNYMX3U-1951954605-609413</_dlc_DocId>
    <_dlc_DocIdUrl xmlns="cf92b6ff-5ccf-4221-9bd9-e608a8edb1c8">
      <Url>https://plnewpower.sharepoint.com/sites/wspolny/_layouts/15/DocIdRedir.aspx?ID=UCR76KNYMX3U-1951954605-609413</Url>
      <Description>UCR76KNYMX3U-1951954605-609413</Description>
    </_dlc_DocIdUrl>
    <lcf76f155ced4ddcb4097134ff3c332f xmlns="4f8922f6-52d8-41f5-8280-a02dec670c3a">
      <Terms xmlns="http://schemas.microsoft.com/office/infopath/2007/PartnerControls"/>
    </lcf76f155ced4ddcb4097134ff3c332f>
    <TaxCatchAll xmlns="cf92b6ff-5ccf-4221-9bd9-e608a8edb1c8" xsi:nil="true"/>
  </documentManagement>
</p:properties>
</file>

<file path=customXml/itemProps1.xml><?xml version="1.0" encoding="utf-8"?>
<ds:datastoreItem xmlns:ds="http://schemas.openxmlformats.org/officeDocument/2006/customXml" ds:itemID="{9A93E00C-F7A8-48DD-9347-D89B26600C2C}"/>
</file>

<file path=customXml/itemProps2.xml><?xml version="1.0" encoding="utf-8"?>
<ds:datastoreItem xmlns:ds="http://schemas.openxmlformats.org/officeDocument/2006/customXml" ds:itemID="{AEACFBF4-0A1E-4509-B7B4-3D2B6CB7285A}"/>
</file>

<file path=customXml/itemProps3.xml><?xml version="1.0" encoding="utf-8"?>
<ds:datastoreItem xmlns:ds="http://schemas.openxmlformats.org/officeDocument/2006/customXml" ds:itemID="{ED76F020-B506-4FE9-8616-849032A3EC5A}"/>
</file>

<file path=customXml/itemProps4.xml><?xml version="1.0" encoding="utf-8"?>
<ds:datastoreItem xmlns:ds="http://schemas.openxmlformats.org/officeDocument/2006/customXml" ds:itemID="{058BC67A-E655-400B-BFFE-AE9EF5634A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Krzysztof Targoński</cp:lastModifiedBy>
  <cp:lastPrinted>2024-08-21T11:55:13Z</cp:lastPrinted>
  <dcterms:created xsi:type="dcterms:W3CDTF">2015-06-05T18:19:34Z</dcterms:created>
  <dcterms:modified xsi:type="dcterms:W3CDTF">2024-09-30T09:15:21Z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0x01010077782EC11BA18C448CE8522BB20C4811</vt:lpwstr>
  </property>
  <property fmtid="{D5CDD505-2E9C-101B-9397-08002B2CF9AE}" pid="3" name="_dlc_DocIdItemGuid">
    <vt:lpwstr>2a02dfc3-5081-4cae-8525-b26d75eeb79c</vt:lpwstr>
  </property>
  <property fmtid="{D5CDD505-2E9C-101B-9397-08002B2CF9AE}" pid="4" name="MediaServiceImageTags">
    <vt:lpwstr/>
  </property>
</Properties>
</file>