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E:\2022\PROJEKTY\zakończone\MZDW DW 731 Piaseczno\CD DW 731 Piaseczno\7. projekt wykonawczy-techniczny\edyt\rysunki\"/>
    </mc:Choice>
  </mc:AlternateContent>
  <xr:revisionPtr revIDLastSave="0" documentId="13_ncr:1_{A583584E-8BE8-4B85-B1D3-B999A535AC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H6" i="1" l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5" i="1"/>
  <c r="BG20" i="1"/>
  <c r="BF20" i="1"/>
  <c r="BE20" i="1"/>
  <c r="BG19" i="1"/>
  <c r="BF19" i="1"/>
  <c r="BE19" i="1"/>
  <c r="BG18" i="1"/>
  <c r="BF18" i="1"/>
  <c r="BE18" i="1"/>
  <c r="BG17" i="1"/>
  <c r="BF17" i="1"/>
  <c r="BE17" i="1"/>
  <c r="BG16" i="1"/>
  <c r="BF16" i="1"/>
  <c r="BE16" i="1"/>
  <c r="BG15" i="1"/>
  <c r="BF15" i="1"/>
  <c r="BE15" i="1"/>
  <c r="BG14" i="1"/>
  <c r="BF14" i="1"/>
  <c r="BE14" i="1"/>
  <c r="BG13" i="1"/>
  <c r="BF13" i="1"/>
  <c r="BE13" i="1"/>
  <c r="BG12" i="1"/>
  <c r="BF12" i="1"/>
  <c r="BE12" i="1"/>
  <c r="BG11" i="1"/>
  <c r="BG21" i="1" s="1"/>
  <c r="BF11" i="1"/>
  <c r="BF21" i="1" s="1"/>
  <c r="BE11" i="1"/>
  <c r="BE21" i="1" s="1"/>
  <c r="BG10" i="1"/>
  <c r="BF10" i="1"/>
  <c r="BE10" i="1"/>
  <c r="BG9" i="1"/>
  <c r="BF9" i="1"/>
  <c r="BE9" i="1"/>
  <c r="BG8" i="1"/>
  <c r="BF8" i="1"/>
  <c r="BE8" i="1"/>
  <c r="BG7" i="1"/>
  <c r="BF7" i="1"/>
  <c r="BE7" i="1"/>
  <c r="BG6" i="1"/>
  <c r="BF6" i="1"/>
  <c r="BE6" i="1"/>
  <c r="BG5" i="1"/>
  <c r="BF5" i="1"/>
  <c r="BE5" i="1"/>
  <c r="E5" i="1"/>
  <c r="F5" i="1"/>
  <c r="F22" i="1" s="1"/>
  <c r="F24" i="1" s="1"/>
  <c r="G5" i="1"/>
  <c r="E6" i="1"/>
  <c r="F6" i="1"/>
  <c r="G6" i="1"/>
  <c r="G22" i="1" s="1"/>
  <c r="G24" i="1" s="1"/>
  <c r="E7" i="1"/>
  <c r="F7" i="1"/>
  <c r="G7" i="1"/>
  <c r="E8" i="1"/>
  <c r="F8" i="1"/>
  <c r="G8" i="1"/>
  <c r="E9" i="1"/>
  <c r="F9" i="1"/>
  <c r="G9" i="1"/>
  <c r="E10" i="1"/>
  <c r="F10" i="1"/>
  <c r="G10" i="1"/>
  <c r="E11" i="1"/>
  <c r="F11" i="1"/>
  <c r="G11" i="1"/>
  <c r="E12" i="1"/>
  <c r="F12" i="1"/>
  <c r="G12" i="1"/>
  <c r="E13" i="1"/>
  <c r="F13" i="1"/>
  <c r="G13" i="1"/>
  <c r="E14" i="1"/>
  <c r="F14" i="1"/>
  <c r="G14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E22" i="1" s="1"/>
  <c r="E24" i="1" s="1"/>
  <c r="F20" i="1"/>
  <c r="G20" i="1"/>
  <c r="E21" i="1"/>
  <c r="F21" i="1"/>
  <c r="G21" i="1"/>
  <c r="AX10" i="1"/>
  <c r="AX11" i="1"/>
  <c r="AX8" i="1"/>
  <c r="AX9" i="1"/>
  <c r="AX7" i="1"/>
  <c r="AX6" i="1"/>
  <c r="AX5" i="1"/>
  <c r="AQ7" i="1"/>
  <c r="AQ6" i="1"/>
  <c r="AQ8" i="1" s="1"/>
  <c r="AQ10" i="1" s="1"/>
  <c r="AQ5" i="1"/>
  <c r="AJ7" i="1"/>
  <c r="AJ6" i="1"/>
  <c r="AJ5" i="1"/>
  <c r="AC12" i="1"/>
  <c r="AC8" i="1"/>
  <c r="AC9" i="1"/>
  <c r="AC10" i="1"/>
  <c r="AC11" i="1"/>
  <c r="AC6" i="1"/>
  <c r="AC7" i="1"/>
  <c r="AC5" i="1"/>
  <c r="BH21" i="1" l="1"/>
  <c r="BH23" i="1" s="1"/>
  <c r="BF23" i="1"/>
  <c r="BE23" i="1"/>
  <c r="BG23" i="1"/>
  <c r="E25" i="1"/>
  <c r="AX12" i="1"/>
  <c r="AX14" i="1" s="1"/>
  <c r="AJ8" i="1"/>
  <c r="AC14" i="1"/>
  <c r="AC15" i="1" s="1"/>
  <c r="BE24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W19" i="1"/>
  <c r="V19" i="1"/>
  <c r="U19" i="1"/>
  <c r="W18" i="1"/>
  <c r="V18" i="1"/>
  <c r="U18" i="1"/>
  <c r="W17" i="1"/>
  <c r="V17" i="1"/>
  <c r="U17" i="1"/>
  <c r="W16" i="1"/>
  <c r="V16" i="1"/>
  <c r="U16" i="1"/>
  <c r="W15" i="1"/>
  <c r="V15" i="1"/>
  <c r="U15" i="1"/>
  <c r="W14" i="1"/>
  <c r="V14" i="1"/>
  <c r="U14" i="1"/>
  <c r="W13" i="1"/>
  <c r="V13" i="1"/>
  <c r="U13" i="1"/>
  <c r="W12" i="1"/>
  <c r="V12" i="1"/>
  <c r="U12" i="1"/>
  <c r="W11" i="1"/>
  <c r="V11" i="1"/>
  <c r="U11" i="1"/>
  <c r="W10" i="1"/>
  <c r="V10" i="1"/>
  <c r="U10" i="1"/>
  <c r="W9" i="1"/>
  <c r="V9" i="1"/>
  <c r="U9" i="1"/>
  <c r="W8" i="1"/>
  <c r="V8" i="1"/>
  <c r="U8" i="1"/>
  <c r="W7" i="1"/>
  <c r="V7" i="1"/>
  <c r="U7" i="1"/>
  <c r="W6" i="1"/>
  <c r="W20" i="1" s="1"/>
  <c r="V6" i="1"/>
  <c r="V20" i="1" s="1"/>
  <c r="U6" i="1"/>
  <c r="W5" i="1"/>
  <c r="V5" i="1"/>
  <c r="U5" i="1"/>
  <c r="M33" i="1"/>
  <c r="M34" i="1" s="1"/>
  <c r="N33" i="1"/>
  <c r="N34" i="1" s="1"/>
  <c r="M29" i="1"/>
  <c r="N29" i="1"/>
  <c r="M30" i="1"/>
  <c r="N30" i="1"/>
  <c r="M31" i="1"/>
  <c r="N31" i="1"/>
  <c r="M32" i="1"/>
  <c r="N32" i="1"/>
  <c r="M28" i="1"/>
  <c r="N28" i="1"/>
  <c r="M26" i="1"/>
  <c r="N26" i="1"/>
  <c r="M27" i="1"/>
  <c r="N27" i="1"/>
  <c r="M22" i="1"/>
  <c r="N22" i="1"/>
  <c r="M23" i="1"/>
  <c r="N23" i="1"/>
  <c r="M24" i="1"/>
  <c r="N24" i="1"/>
  <c r="M25" i="1"/>
  <c r="N25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N6" i="1"/>
  <c r="M6" i="1"/>
  <c r="O5" i="1"/>
  <c r="N5" i="1"/>
  <c r="M5" i="1"/>
  <c r="E52" i="1"/>
  <c r="E51" i="1"/>
  <c r="E50" i="1"/>
  <c r="E49" i="1"/>
  <c r="E48" i="1"/>
  <c r="E47" i="1"/>
  <c r="E46" i="1"/>
  <c r="E45" i="1"/>
  <c r="E44" i="1"/>
  <c r="E43" i="1"/>
  <c r="E42" i="1"/>
  <c r="E30" i="1"/>
  <c r="E31" i="1"/>
  <c r="E32" i="1"/>
  <c r="E33" i="1"/>
  <c r="E34" i="1"/>
  <c r="E35" i="1"/>
  <c r="E36" i="1"/>
  <c r="E37" i="1"/>
  <c r="E38" i="1"/>
  <c r="E39" i="1"/>
  <c r="E29" i="1"/>
  <c r="O34" i="1" l="1"/>
  <c r="O36" i="1" s="1"/>
  <c r="U20" i="1"/>
  <c r="M36" i="1"/>
  <c r="N36" i="1"/>
  <c r="M37" i="1" l="1"/>
  <c r="M38" i="1" s="1"/>
  <c r="U22" i="1"/>
  <c r="V22" i="1"/>
  <c r="W22" i="1"/>
  <c r="AJ10" i="1"/>
  <c r="U23" i="1" l="1"/>
  <c r="U24" i="1" s="1"/>
</calcChain>
</file>

<file path=xl/sharedStrings.xml><?xml version="1.0" encoding="utf-8"?>
<sst xmlns="http://schemas.openxmlformats.org/spreadsheetml/2006/main" count="237" uniqueCount="90">
  <si>
    <t>L.p.</t>
  </si>
  <si>
    <t>Średnica pręta</t>
  </si>
  <si>
    <t>Długość 1 pręta</t>
  </si>
  <si>
    <t>Ilość</t>
  </si>
  <si>
    <t>Długość prętów wg. Średnic [m]</t>
  </si>
  <si>
    <t>#</t>
  </si>
  <si>
    <t>[mm]</t>
  </si>
  <si>
    <t>[cm]</t>
  </si>
  <si>
    <t>[szt.]</t>
  </si>
  <si>
    <t>#12</t>
  </si>
  <si>
    <t>#16</t>
  </si>
  <si>
    <t>6.1</t>
  </si>
  <si>
    <t>6.2</t>
  </si>
  <si>
    <t>Długość stali wg. średnic         [m]</t>
  </si>
  <si>
    <t>Masa 1mb                          [kg]</t>
  </si>
  <si>
    <t>Masa wg. średnic                  [kg]</t>
  </si>
  <si>
    <t>#20</t>
  </si>
  <si>
    <t>5.1</t>
  </si>
  <si>
    <t>5.2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</si>
  <si>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</si>
  <si>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</si>
  <si>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</si>
  <si>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</si>
  <si>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</si>
  <si>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</si>
  <si>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</si>
  <si>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</si>
  <si>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</si>
  <si>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N. pręta</t>
  </si>
  <si>
    <t>a</t>
  </si>
  <si>
    <t>b</t>
  </si>
  <si>
    <t>L=a+2b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</si>
  <si>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</si>
  <si>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</si>
  <si>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</si>
  <si>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</si>
  <si>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</si>
  <si>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</si>
  <si>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</si>
  <si>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</si>
  <si>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</si>
  <si>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</si>
  <si>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</si>
  <si>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</si>
  <si>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</si>
  <si>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</si>
  <si>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</si>
  <si>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</si>
  <si>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</si>
  <si>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</si>
  <si>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</si>
  <si>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</si>
  <si>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</si>
  <si>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</si>
  <si>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2</t>
  </si>
  <si>
    <t>4</t>
  </si>
  <si>
    <t>5</t>
  </si>
  <si>
    <t>6</t>
  </si>
  <si>
    <t>Wykaz zbrojenia dla ściany oporowej na konstrukcji</t>
  </si>
  <si>
    <t>Masa stali dla 1 ściany</t>
  </si>
  <si>
    <t>Masa stali dla 2 ścian</t>
  </si>
  <si>
    <t>Wykaz zbrojenia dla ściany oporowej wolnostojącej</t>
  </si>
  <si>
    <t>1</t>
  </si>
  <si>
    <t>3</t>
  </si>
  <si>
    <t>11.1</t>
  </si>
  <si>
    <t>11.2</t>
  </si>
  <si>
    <t>11.3</t>
  </si>
  <si>
    <t>Masa stali dla 4 ścian</t>
  </si>
  <si>
    <t>Długość prętów wg. średnic</t>
  </si>
  <si>
    <t>Masa stali dla 2 fundamentów [kg]</t>
  </si>
  <si>
    <t>Masa 1mb                                [kg]</t>
  </si>
  <si>
    <t>Masa stali dla 1 fundamentu   [kg]</t>
  </si>
  <si>
    <t>Wykaz zbrojenia dla fundamentu barieroporęczy</t>
  </si>
  <si>
    <t>Wykaz zbrojenia dla kapy chodnikowej A</t>
  </si>
  <si>
    <t>2.1</t>
  </si>
  <si>
    <t>Masa stali dla 1 kapy                  [kg]</t>
  </si>
  <si>
    <t>Masa 1mb                                  [kg]</t>
  </si>
  <si>
    <t>Długość stali wg. średnic          [m]</t>
  </si>
  <si>
    <t>Wykaz zbrojenia dla kapy chodnikowej B</t>
  </si>
  <si>
    <t>Wykaz zbrojenia dla płyty dennej</t>
  </si>
  <si>
    <t>Długość stali wg. średnic           [m]</t>
  </si>
  <si>
    <t>Masa 1mb                                   [kg]</t>
  </si>
  <si>
    <t>Masa wg. średnic                       [kg]</t>
  </si>
  <si>
    <t>Masa stali dla płyty dennej         [kg]</t>
  </si>
  <si>
    <t>Wykaz zbrojenia dla oczepu ścianki</t>
  </si>
  <si>
    <t>Masa stali dla 1 oczepu                  [kg]</t>
  </si>
  <si>
    <t>Masa 1mb                                       [kg]</t>
  </si>
  <si>
    <t>Długość stali wg. średnic               [m]</t>
  </si>
  <si>
    <t>2.2</t>
  </si>
  <si>
    <t>#32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</si>
</sst>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49" fontId="0" fillId="0" borderId="1" xfId="0" applyNumberFormat="1" applyBorder="1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52"/>
  <sheetViews>
    <sheetView tabSelected="1" topLeftCell="AF1" workbookViewId="0">
      <selection activeCell="BD28" sqref="BD28"/>
    </sheetView>
  </sheetViews>
  <sheetFormatPr defaultRowHeight="15" x14ac:dyDescent="0.25"/>
  <sheetData>
    <row r="1" spans="1:60" x14ac:dyDescent="0.25">
      <c r="A1" s="12" t="s">
        <v>79</v>
      </c>
      <c r="B1" s="12"/>
      <c r="C1" s="12"/>
      <c r="D1" s="12"/>
      <c r="E1" s="12"/>
      <c r="F1" s="12"/>
      <c r="G1" s="12"/>
      <c r="I1" s="12" t="s">
        <v>58</v>
      </c>
      <c r="J1" s="12"/>
      <c r="K1" s="12"/>
      <c r="L1" s="12"/>
      <c r="M1" s="12"/>
      <c r="N1" s="12"/>
      <c r="O1" s="12"/>
      <c r="Q1" s="12" t="s">
        <v>61</v>
      </c>
      <c r="R1" s="12"/>
      <c r="S1" s="12"/>
      <c r="T1" s="12"/>
      <c r="U1" s="12"/>
      <c r="V1" s="12"/>
      <c r="W1" s="12"/>
      <c r="Y1" s="20" t="s">
        <v>72</v>
      </c>
      <c r="Z1" s="21"/>
      <c r="AA1" s="21"/>
      <c r="AB1" s="21"/>
      <c r="AC1" s="21"/>
      <c r="AD1" s="22"/>
      <c r="AF1" s="20" t="s">
        <v>73</v>
      </c>
      <c r="AG1" s="21"/>
      <c r="AH1" s="21"/>
      <c r="AI1" s="21"/>
      <c r="AJ1" s="21"/>
      <c r="AK1" s="22"/>
      <c r="AM1" s="20" t="s">
        <v>78</v>
      </c>
      <c r="AN1" s="21"/>
      <c r="AO1" s="21"/>
      <c r="AP1" s="21"/>
      <c r="AQ1" s="21"/>
      <c r="AR1" s="22"/>
      <c r="AT1" s="20" t="s">
        <v>84</v>
      </c>
      <c r="AU1" s="21"/>
      <c r="AV1" s="21"/>
      <c r="AW1" s="21"/>
      <c r="AX1" s="21"/>
      <c r="AY1" s="22"/>
      <c r="BA1" s="17" t="s">
        <v>79</v>
      </c>
      <c r="BB1" s="18"/>
      <c r="BC1" s="18"/>
      <c r="BD1" s="18"/>
      <c r="BE1" s="18"/>
      <c r="BF1" s="18"/>
      <c r="BG1" s="18"/>
      <c r="BH1" s="18"/>
    </row>
    <row r="2" spans="1:60" ht="28.5" customHeight="1" x14ac:dyDescent="0.25">
      <c r="A2" s="12" t="s">
        <v>0</v>
      </c>
      <c r="B2" s="2" t="s">
        <v>1</v>
      </c>
      <c r="C2" s="13" t="s">
        <v>2</v>
      </c>
      <c r="D2" s="12" t="s">
        <v>3</v>
      </c>
      <c r="E2" s="13" t="s">
        <v>4</v>
      </c>
      <c r="F2" s="13"/>
      <c r="G2" s="13"/>
      <c r="I2" s="12" t="s">
        <v>0</v>
      </c>
      <c r="J2" s="2" t="s">
        <v>1</v>
      </c>
      <c r="K2" s="13" t="s">
        <v>2</v>
      </c>
      <c r="L2" s="12" t="s">
        <v>3</v>
      </c>
      <c r="M2" s="13" t="s">
        <v>4</v>
      </c>
      <c r="N2" s="13"/>
      <c r="O2" s="13"/>
      <c r="Q2" s="12" t="s">
        <v>0</v>
      </c>
      <c r="R2" s="2" t="s">
        <v>1</v>
      </c>
      <c r="S2" s="13" t="s">
        <v>2</v>
      </c>
      <c r="T2" s="12" t="s">
        <v>3</v>
      </c>
      <c r="U2" s="13" t="s">
        <v>4</v>
      </c>
      <c r="V2" s="13"/>
      <c r="W2" s="13"/>
      <c r="Y2" s="25" t="s">
        <v>0</v>
      </c>
      <c r="Z2" s="2" t="s">
        <v>1</v>
      </c>
      <c r="AA2" s="37" t="s">
        <v>2</v>
      </c>
      <c r="AB2" s="25" t="s">
        <v>3</v>
      </c>
      <c r="AC2" s="30" t="s">
        <v>68</v>
      </c>
      <c r="AD2" s="31"/>
      <c r="AF2" s="25" t="s">
        <v>0</v>
      </c>
      <c r="AG2" s="2" t="s">
        <v>1</v>
      </c>
      <c r="AH2" s="37" t="s">
        <v>2</v>
      </c>
      <c r="AI2" s="25" t="s">
        <v>3</v>
      </c>
      <c r="AJ2" s="30" t="s">
        <v>68</v>
      </c>
      <c r="AK2" s="31"/>
      <c r="AM2" s="25" t="s">
        <v>0</v>
      </c>
      <c r="AN2" s="2" t="s">
        <v>1</v>
      </c>
      <c r="AO2" s="37" t="s">
        <v>2</v>
      </c>
      <c r="AP2" s="25" t="s">
        <v>3</v>
      </c>
      <c r="AQ2" s="30" t="s">
        <v>68</v>
      </c>
      <c r="AR2" s="31"/>
      <c r="AT2" s="25" t="s">
        <v>0</v>
      </c>
      <c r="AU2" s="2" t="s">
        <v>1</v>
      </c>
      <c r="AV2" s="28" t="s">
        <v>2</v>
      </c>
      <c r="AW2" s="25" t="s">
        <v>3</v>
      </c>
      <c r="AX2" s="30" t="s">
        <v>68</v>
      </c>
      <c r="AY2" s="31"/>
      <c r="BA2" s="12" t="s">
        <v>0</v>
      </c>
      <c r="BB2" s="2" t="s">
        <v>1</v>
      </c>
      <c r="BC2" s="13" t="s">
        <v>2</v>
      </c>
      <c r="BD2" s="12" t="s">
        <v>3</v>
      </c>
      <c r="BE2" s="13" t="s">
        <v>4</v>
      </c>
      <c r="BF2" s="13"/>
      <c r="BG2" s="13"/>
      <c r="BH2" s="13"/>
    </row>
    <row r="3" spans="1:60" x14ac:dyDescent="0.25">
      <c r="A3" s="12"/>
      <c r="B3" s="1" t="s">
        <v>5</v>
      </c>
      <c r="C3" s="13"/>
      <c r="D3" s="12"/>
      <c r="E3" s="13"/>
      <c r="F3" s="13"/>
      <c r="G3" s="13"/>
      <c r="I3" s="12"/>
      <c r="J3" s="1" t="s">
        <v>5</v>
      </c>
      <c r="K3" s="13"/>
      <c r="L3" s="12"/>
      <c r="M3" s="13"/>
      <c r="N3" s="13"/>
      <c r="O3" s="13"/>
      <c r="Q3" s="12"/>
      <c r="R3" s="1" t="s">
        <v>5</v>
      </c>
      <c r="S3" s="13"/>
      <c r="T3" s="12"/>
      <c r="U3" s="13"/>
      <c r="V3" s="13"/>
      <c r="W3" s="13"/>
      <c r="Y3" s="26"/>
      <c r="Z3" s="1" t="s">
        <v>5</v>
      </c>
      <c r="AA3" s="38"/>
      <c r="AB3" s="27"/>
      <c r="AC3" s="32"/>
      <c r="AD3" s="33"/>
      <c r="AF3" s="26"/>
      <c r="AG3" s="1" t="s">
        <v>5</v>
      </c>
      <c r="AH3" s="38"/>
      <c r="AI3" s="27"/>
      <c r="AJ3" s="32"/>
      <c r="AK3" s="33"/>
      <c r="AM3" s="26"/>
      <c r="AN3" s="1" t="s">
        <v>5</v>
      </c>
      <c r="AO3" s="38"/>
      <c r="AP3" s="27"/>
      <c r="AQ3" s="32"/>
      <c r="AR3" s="33"/>
      <c r="AT3" s="26"/>
      <c r="AU3" s="1" t="s">
        <v>5</v>
      </c>
      <c r="AV3" s="29"/>
      <c r="AW3" s="27"/>
      <c r="AX3" s="32"/>
      <c r="AY3" s="33"/>
      <c r="BA3" s="12"/>
      <c r="BB3" s="1" t="s">
        <v>5</v>
      </c>
      <c r="BC3" s="13"/>
      <c r="BD3" s="12"/>
      <c r="BE3" s="13"/>
      <c r="BF3" s="13"/>
      <c r="BG3" s="13"/>
      <c r="BH3" s="13"/>
    </row>
    <row r="4" spans="1:60" x14ac:dyDescent="0.25">
      <c r="A4" s="12"/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16</v>
      </c>
      <c r="I4" s="12"/>
      <c r="J4" s="1" t="s">
        <v>6</v>
      </c>
      <c r="K4" s="1" t="s">
        <v>7</v>
      </c>
      <c r="L4" s="1" t="s">
        <v>8</v>
      </c>
      <c r="M4" s="1" t="s">
        <v>9</v>
      </c>
      <c r="N4" s="1" t="s">
        <v>10</v>
      </c>
      <c r="O4" s="1" t="s">
        <v>16</v>
      </c>
      <c r="Q4" s="12"/>
      <c r="R4" s="1" t="s">
        <v>6</v>
      </c>
      <c r="S4" s="1" t="s">
        <v>7</v>
      </c>
      <c r="T4" s="1" t="s">
        <v>8</v>
      </c>
      <c r="U4" s="1" t="s">
        <v>9</v>
      </c>
      <c r="V4" s="1" t="s">
        <v>10</v>
      </c>
      <c r="W4" s="1" t="s">
        <v>16</v>
      </c>
      <c r="Y4" s="27"/>
      <c r="Z4" s="1" t="s">
        <v>6</v>
      </c>
      <c r="AA4" s="1" t="s">
        <v>7</v>
      </c>
      <c r="AB4" s="1" t="s">
        <v>8</v>
      </c>
      <c r="AC4" s="14" t="s">
        <v>9</v>
      </c>
      <c r="AD4" s="16"/>
      <c r="AF4" s="27"/>
      <c r="AG4" s="1" t="s">
        <v>6</v>
      </c>
      <c r="AH4" s="1" t="s">
        <v>7</v>
      </c>
      <c r="AI4" s="1" t="s">
        <v>8</v>
      </c>
      <c r="AJ4" s="14" t="s">
        <v>9</v>
      </c>
      <c r="AK4" s="16"/>
      <c r="AM4" s="27"/>
      <c r="AN4" s="1" t="s">
        <v>6</v>
      </c>
      <c r="AO4" s="1" t="s">
        <v>7</v>
      </c>
      <c r="AP4" s="1" t="s">
        <v>8</v>
      </c>
      <c r="AQ4" s="14" t="s">
        <v>9</v>
      </c>
      <c r="AR4" s="16"/>
      <c r="AT4" s="27"/>
      <c r="AU4" s="1" t="s">
        <v>6</v>
      </c>
      <c r="AV4" s="1" t="s">
        <v>7</v>
      </c>
      <c r="AW4" s="1" t="s">
        <v>8</v>
      </c>
      <c r="AX4" s="14" t="s">
        <v>9</v>
      </c>
      <c r="AY4" s="16"/>
      <c r="BA4" s="12"/>
      <c r="BB4" s="1" t="s">
        <v>6</v>
      </c>
      <c r="BC4" s="1" t="s">
        <v>7</v>
      </c>
      <c r="BD4" s="1" t="s">
        <v>8</v>
      </c>
      <c r="BE4" s="1" t="s">
        <v>9</v>
      </c>
      <c r="BF4" s="1" t="s">
        <v>10</v>
      </c>
      <c r="BG4" s="1" t="s">
        <v>16</v>
      </c>
      <c r="BH4" s="1" t="s">
        <v>89</v>
      </c>
    </row>
    <row r="5" spans="1:60" x14ac:dyDescent="0.25">
      <c r="A5" s="3">
        <v>1</v>
      </c>
      <c r="B5" s="1">
        <v>20</v>
      </c>
      <c r="C5" s="1">
        <v>1700</v>
      </c>
      <c r="D5" s="1">
        <v>47</v>
      </c>
      <c r="E5" s="4" t="str">
        <f>IF(B5=12,C5*0.01*D5,"-")</f>
        <v>-</v>
      </c>
      <c r="F5" s="4" t="str">
        <f>IF(B5=16, C5*0.01*D5,"-")</f>
        <v>-</v>
      </c>
      <c r="G5" s="4">
        <f>IF(B5=20, C5*0.01*D5,"-")</f>
        <v>799</v>
      </c>
      <c r="I5" s="3" t="s">
        <v>32</v>
      </c>
      <c r="J5" s="1">
        <v>16</v>
      </c>
      <c r="K5" s="1">
        <v>193</v>
      </c>
      <c r="L5" s="1">
        <v>2</v>
      </c>
      <c r="M5" s="4" t="str">
        <f>IF(J5=12,K5*0.01*L5,"-")</f>
        <v>-</v>
      </c>
      <c r="N5" s="4">
        <f>IF(J5=16, K5*0.01*L5,"-")</f>
        <v>3.86</v>
      </c>
      <c r="O5" s="4" t="str">
        <f>IF(J5=20, K5*0.01*L5,"-")</f>
        <v>-</v>
      </c>
      <c r="Q5" s="3" t="s">
        <v>62</v>
      </c>
      <c r="R5" s="1">
        <v>20</v>
      </c>
      <c r="S5" s="1">
        <v>390</v>
      </c>
      <c r="T5" s="1">
        <v>16</v>
      </c>
      <c r="U5" s="4" t="str">
        <f>IF(R5=12,S5*0.01*T5,"-")</f>
        <v>-</v>
      </c>
      <c r="V5" s="4" t="str">
        <f>IF(R5=16, S5*0.01*T5,"-")</f>
        <v>-</v>
      </c>
      <c r="W5" s="4">
        <f>IF(R5=20, S5*0.01*T5,"-")</f>
        <v>62.4</v>
      </c>
      <c r="Y5" s="3">
        <v>1</v>
      </c>
      <c r="Z5" s="1">
        <v>12</v>
      </c>
      <c r="AA5" s="1">
        <v>2150</v>
      </c>
      <c r="AB5" s="1">
        <v>30</v>
      </c>
      <c r="AC5" s="23">
        <f>IF(Z5=12,AA5*0.01*AB5,"-")</f>
        <v>645</v>
      </c>
      <c r="AD5" s="24"/>
      <c r="AF5" s="3">
        <v>1</v>
      </c>
      <c r="AG5" s="1">
        <v>12</v>
      </c>
      <c r="AH5" s="1">
        <v>1570</v>
      </c>
      <c r="AI5" s="1">
        <v>12</v>
      </c>
      <c r="AJ5" s="23">
        <f>IF(AG5=12,AH5*0.01*AI5,"-")</f>
        <v>188.4</v>
      </c>
      <c r="AK5" s="24"/>
      <c r="AM5" s="3">
        <v>1</v>
      </c>
      <c r="AN5" s="1">
        <v>12</v>
      </c>
      <c r="AO5" s="1">
        <v>1570</v>
      </c>
      <c r="AP5" s="1">
        <v>12</v>
      </c>
      <c r="AQ5" s="23">
        <f>IF(AN5=12,AO5*0.01*AP5,"-")</f>
        <v>188.4</v>
      </c>
      <c r="AR5" s="24"/>
      <c r="AT5" s="3">
        <v>1</v>
      </c>
      <c r="AU5" s="1">
        <v>12</v>
      </c>
      <c r="AV5" s="1">
        <v>1650</v>
      </c>
      <c r="AW5" s="1">
        <v>20</v>
      </c>
      <c r="AX5" s="23">
        <f>IF(AU5=12,AV5*0.01*AW5,"-")</f>
        <v>330</v>
      </c>
      <c r="AY5" s="24"/>
      <c r="BA5" s="3">
        <v>1</v>
      </c>
      <c r="BB5" s="1">
        <v>20</v>
      </c>
      <c r="BC5" s="1">
        <v>1700</v>
      </c>
      <c r="BD5" s="1">
        <v>47</v>
      </c>
      <c r="BE5" s="4" t="str">
        <f>IF(BB5=12,BC5*0.01*BD5,"-")</f>
        <v>-</v>
      </c>
      <c r="BF5" s="4" t="str">
        <f>IF(BB5=16, BC5*0.01*BD5,"-")</f>
        <v>-</v>
      </c>
      <c r="BG5" s="4">
        <f>IF(BB5=20, BC5*0.01*BD5,"-")</f>
        <v>799</v>
      </c>
      <c r="BH5" s="4" t="str">
        <f>IF(BB5=32, BC5*0.01*BD5,"-")</f>
        <v>-</v>
      </c>
    </row>
    <row r="6" spans="1:60" x14ac:dyDescent="0.25">
      <c r="A6" s="3">
        <v>2</v>
      </c>
      <c r="B6" s="1">
        <v>16</v>
      </c>
      <c r="C6" s="1">
        <v>1670</v>
      </c>
      <c r="D6" s="1">
        <v>21</v>
      </c>
      <c r="E6" s="4" t="str">
        <f t="shared" ref="E6:E17" si="0">IF(B6=12,C6*0.01*D6,"-")</f>
        <v>-</v>
      </c>
      <c r="F6" s="4">
        <f t="shared" ref="F6:F17" si="1">IF(B6=16, C6*0.01*D6,"-")</f>
        <v>350.7</v>
      </c>
      <c r="G6" s="4" t="str">
        <f t="shared" ref="G6:G17" si="2">IF(B6=20, C6*0.01*D6,"-")</f>
        <v>-</v>
      </c>
      <c r="I6" s="3" t="s">
        <v>33</v>
      </c>
      <c r="J6" s="1">
        <v>16</v>
      </c>
      <c r="K6" s="1">
        <v>203</v>
      </c>
      <c r="L6" s="1">
        <v>2</v>
      </c>
      <c r="M6" s="4" t="str">
        <f t="shared" ref="M6:M21" si="3">IF(J6=12,K6*0.01*L6,"-")</f>
        <v>-</v>
      </c>
      <c r="N6" s="4">
        <f t="shared" ref="N6:N21" si="4">IF(J6=16, K6*0.01*L6,"-")</f>
        <v>4.0600000000000005</v>
      </c>
      <c r="O6" s="4" t="str">
        <f t="shared" ref="O6:O33" si="5">IF(J6=20, K6*0.01*L6,"-")</f>
        <v>-</v>
      </c>
      <c r="Q6" s="3" t="s">
        <v>54</v>
      </c>
      <c r="R6" s="1">
        <v>16</v>
      </c>
      <c r="S6" s="1">
        <v>390</v>
      </c>
      <c r="T6" s="1">
        <v>20</v>
      </c>
      <c r="U6" s="4" t="str">
        <f t="shared" ref="U6:U19" si="6">IF(R6=12,S6*0.01*T6,"-")</f>
        <v>-</v>
      </c>
      <c r="V6" s="4">
        <f t="shared" ref="V6:V19" si="7">IF(R6=16, S6*0.01*T6,"-")</f>
        <v>78</v>
      </c>
      <c r="W6" s="4" t="str">
        <f t="shared" ref="W6:W19" si="8">IF(R6=20, S6*0.01*T6,"-")</f>
        <v>-</v>
      </c>
      <c r="Y6" s="3">
        <v>2</v>
      </c>
      <c r="Z6" s="1">
        <v>12</v>
      </c>
      <c r="AA6" s="1">
        <v>252</v>
      </c>
      <c r="AB6" s="1">
        <v>140</v>
      </c>
      <c r="AC6" s="23">
        <f t="shared" ref="AC6:AC7" si="9">IF(Z6=12,AA6*0.01*AB6,"-")</f>
        <v>352.8</v>
      </c>
      <c r="AD6" s="24"/>
      <c r="AF6" s="3" t="s">
        <v>74</v>
      </c>
      <c r="AG6" s="1">
        <v>12</v>
      </c>
      <c r="AH6" s="1">
        <v>149</v>
      </c>
      <c r="AI6" s="1">
        <v>106</v>
      </c>
      <c r="AJ6" s="23">
        <f t="shared" ref="AJ6:AJ7" si="10">IF(AG6=12,AH6*0.01*AI6,"-")</f>
        <v>157.94</v>
      </c>
      <c r="AK6" s="24"/>
      <c r="AM6" s="3" t="s">
        <v>88</v>
      </c>
      <c r="AN6" s="1">
        <v>12</v>
      </c>
      <c r="AO6" s="1">
        <v>159</v>
      </c>
      <c r="AP6" s="1">
        <v>106</v>
      </c>
      <c r="AQ6" s="23">
        <f t="shared" ref="AQ6:AQ7" si="11">IF(AN6=12,AO6*0.01*AP6,"-")</f>
        <v>168.54000000000002</v>
      </c>
      <c r="AR6" s="24"/>
      <c r="AT6" s="3" t="s">
        <v>54</v>
      </c>
      <c r="AU6" s="1">
        <v>12</v>
      </c>
      <c r="AV6" s="1">
        <v>111</v>
      </c>
      <c r="AW6" s="1">
        <v>106</v>
      </c>
      <c r="AX6" s="23">
        <f t="shared" ref="AX6:AX7" si="12">IF(AU6=12,AV6*0.01*AW6,"-")</f>
        <v>117.66000000000001</v>
      </c>
      <c r="AY6" s="24"/>
      <c r="BA6" s="3">
        <v>2</v>
      </c>
      <c r="BB6" s="1">
        <v>16</v>
      </c>
      <c r="BC6" s="1">
        <v>1670</v>
      </c>
      <c r="BD6" s="1">
        <v>21</v>
      </c>
      <c r="BE6" s="4" t="str">
        <f t="shared" ref="BE6:BE11" si="13">IF(BB6=12,BC6*0.01*BD6,"-")</f>
        <v>-</v>
      </c>
      <c r="BF6" s="4">
        <f t="shared" ref="BF6:BF11" si="14">IF(BB6=16, BC6*0.01*BD6,"-")</f>
        <v>350.7</v>
      </c>
      <c r="BG6" s="4" t="str">
        <f t="shared" ref="BG6:BG11" si="15">IF(BB6=20, BC6*0.01*BD6,"-")</f>
        <v>-</v>
      </c>
      <c r="BH6" s="4" t="str">
        <f t="shared" ref="BH6:BH20" si="16">IF(BB6=32, BC6*0.01*BD6,"-")</f>
        <v>-</v>
      </c>
    </row>
    <row r="7" spans="1:60" x14ac:dyDescent="0.25">
      <c r="A7" s="3">
        <v>3</v>
      </c>
      <c r="B7" s="1">
        <v>12</v>
      </c>
      <c r="C7" s="1">
        <v>1650</v>
      </c>
      <c r="D7" s="1">
        <v>36</v>
      </c>
      <c r="E7" s="4">
        <f t="shared" si="0"/>
        <v>594</v>
      </c>
      <c r="F7" s="4" t="str">
        <f t="shared" si="1"/>
        <v>-</v>
      </c>
      <c r="G7" s="4" t="str">
        <f t="shared" si="2"/>
        <v>-</v>
      </c>
      <c r="I7" s="3" t="s">
        <v>34</v>
      </c>
      <c r="J7" s="1">
        <v>16</v>
      </c>
      <c r="K7" s="1">
        <v>213</v>
      </c>
      <c r="L7" s="1">
        <v>2</v>
      </c>
      <c r="M7" s="4" t="str">
        <f t="shared" si="3"/>
        <v>-</v>
      </c>
      <c r="N7" s="4">
        <f t="shared" si="4"/>
        <v>4.26</v>
      </c>
      <c r="O7" s="4" t="str">
        <f t="shared" si="5"/>
        <v>-</v>
      </c>
      <c r="Q7" s="3" t="s">
        <v>63</v>
      </c>
      <c r="R7" s="1">
        <v>16</v>
      </c>
      <c r="S7" s="1">
        <v>390</v>
      </c>
      <c r="T7" s="1">
        <v>30</v>
      </c>
      <c r="U7" s="4" t="str">
        <f t="shared" si="6"/>
        <v>-</v>
      </c>
      <c r="V7" s="4">
        <f t="shared" si="7"/>
        <v>117</v>
      </c>
      <c r="W7" s="4" t="str">
        <f t="shared" si="8"/>
        <v>-</v>
      </c>
      <c r="Y7" s="3">
        <v>3</v>
      </c>
      <c r="Z7" s="1">
        <v>12</v>
      </c>
      <c r="AA7" s="1">
        <v>345</v>
      </c>
      <c r="AB7" s="1">
        <v>140</v>
      </c>
      <c r="AC7" s="23">
        <f t="shared" si="9"/>
        <v>483</v>
      </c>
      <c r="AD7" s="24"/>
      <c r="AF7" s="3">
        <v>3</v>
      </c>
      <c r="AG7" s="1">
        <v>12</v>
      </c>
      <c r="AH7" s="1">
        <v>42</v>
      </c>
      <c r="AI7" s="1">
        <v>6</v>
      </c>
      <c r="AJ7" s="23">
        <f t="shared" si="10"/>
        <v>2.52</v>
      </c>
      <c r="AK7" s="24"/>
      <c r="AM7" s="3">
        <v>3</v>
      </c>
      <c r="AN7" s="1">
        <v>12</v>
      </c>
      <c r="AO7" s="1">
        <v>42</v>
      </c>
      <c r="AP7" s="1">
        <v>6</v>
      </c>
      <c r="AQ7" s="23">
        <f t="shared" si="11"/>
        <v>2.52</v>
      </c>
      <c r="AR7" s="24"/>
      <c r="AT7" s="3">
        <v>3</v>
      </c>
      <c r="AU7" s="1">
        <v>12</v>
      </c>
      <c r="AV7" s="1">
        <v>141</v>
      </c>
      <c r="AW7" s="1">
        <v>106</v>
      </c>
      <c r="AX7" s="23">
        <f t="shared" si="12"/>
        <v>149.45999999999998</v>
      </c>
      <c r="AY7" s="24"/>
      <c r="BA7" s="3">
        <v>3</v>
      </c>
      <c r="BB7" s="1">
        <v>12</v>
      </c>
      <c r="BC7" s="1">
        <v>1650</v>
      </c>
      <c r="BD7" s="1">
        <v>40</v>
      </c>
      <c r="BE7" s="4">
        <f t="shared" si="13"/>
        <v>660</v>
      </c>
      <c r="BF7" s="4" t="str">
        <f t="shared" si="14"/>
        <v>-</v>
      </c>
      <c r="BG7" s="4" t="str">
        <f t="shared" si="15"/>
        <v>-</v>
      </c>
      <c r="BH7" s="4" t="str">
        <f t="shared" si="16"/>
        <v>-</v>
      </c>
    </row>
    <row r="8" spans="1:60" x14ac:dyDescent="0.25">
      <c r="A8" s="3">
        <v>4</v>
      </c>
      <c r="B8" s="1">
        <v>12</v>
      </c>
      <c r="C8" s="1">
        <v>1520</v>
      </c>
      <c r="D8" s="1">
        <v>26</v>
      </c>
      <c r="E8" s="4">
        <f t="shared" si="0"/>
        <v>395.20000000000005</v>
      </c>
      <c r="F8" s="4" t="str">
        <f t="shared" si="1"/>
        <v>-</v>
      </c>
      <c r="G8" s="4" t="str">
        <f t="shared" si="2"/>
        <v>-</v>
      </c>
      <c r="I8" s="3" t="s">
        <v>35</v>
      </c>
      <c r="J8" s="1">
        <v>16</v>
      </c>
      <c r="K8" s="1">
        <v>223</v>
      </c>
      <c r="L8" s="1">
        <v>2</v>
      </c>
      <c r="M8" s="4" t="str">
        <f t="shared" si="3"/>
        <v>-</v>
      </c>
      <c r="N8" s="4">
        <f t="shared" si="4"/>
        <v>4.46</v>
      </c>
      <c r="O8" s="4" t="str">
        <f t="shared" si="5"/>
        <v>-</v>
      </c>
      <c r="Q8" s="3" t="s">
        <v>55</v>
      </c>
      <c r="R8" s="1">
        <v>12</v>
      </c>
      <c r="S8" s="1">
        <v>390</v>
      </c>
      <c r="T8" s="1">
        <v>12</v>
      </c>
      <c r="U8" s="4">
        <f t="shared" si="6"/>
        <v>46.8</v>
      </c>
      <c r="V8" s="4" t="str">
        <f t="shared" si="7"/>
        <v>-</v>
      </c>
      <c r="W8" s="4" t="str">
        <f t="shared" si="8"/>
        <v>-</v>
      </c>
      <c r="Y8" s="3">
        <v>4</v>
      </c>
      <c r="Z8" s="1">
        <v>12</v>
      </c>
      <c r="AA8" s="1">
        <v>211</v>
      </c>
      <c r="AB8" s="1">
        <v>140</v>
      </c>
      <c r="AC8" s="23">
        <f t="shared" ref="AC8:AC11" si="17">IF(Z8=12,AA8*0.01*AB8,"-")</f>
        <v>295.39999999999998</v>
      </c>
      <c r="AD8" s="24"/>
      <c r="AF8" s="20" t="s">
        <v>77</v>
      </c>
      <c r="AG8" s="21"/>
      <c r="AH8" s="21"/>
      <c r="AI8" s="22"/>
      <c r="AJ8" s="23">
        <f>SUM(AJ5:AK7)</f>
        <v>348.86</v>
      </c>
      <c r="AK8" s="16"/>
      <c r="AM8" s="20" t="s">
        <v>77</v>
      </c>
      <c r="AN8" s="21"/>
      <c r="AO8" s="21"/>
      <c r="AP8" s="22"/>
      <c r="AQ8" s="23">
        <f>SUM(AQ5:AR7)</f>
        <v>359.46000000000004</v>
      </c>
      <c r="AR8" s="16"/>
      <c r="AT8" s="3" t="s">
        <v>55</v>
      </c>
      <c r="AU8" s="1">
        <v>12</v>
      </c>
      <c r="AV8" s="1">
        <v>165</v>
      </c>
      <c r="AW8" s="1">
        <v>106</v>
      </c>
      <c r="AX8" s="23">
        <f t="shared" ref="AX8:AX9" si="18">IF(AU8=12,AV8*0.01*AW8,"-")</f>
        <v>174.9</v>
      </c>
      <c r="AY8" s="24"/>
      <c r="BA8" s="3">
        <v>4</v>
      </c>
      <c r="BB8" s="1">
        <v>12</v>
      </c>
      <c r="BC8" s="1">
        <v>1520</v>
      </c>
      <c r="BD8" s="1">
        <v>26</v>
      </c>
      <c r="BE8" s="4">
        <f t="shared" si="13"/>
        <v>395.20000000000005</v>
      </c>
      <c r="BF8" s="4" t="str">
        <f t="shared" si="14"/>
        <v>-</v>
      </c>
      <c r="BG8" s="4" t="str">
        <f t="shared" si="15"/>
        <v>-</v>
      </c>
      <c r="BH8" s="4" t="str">
        <f t="shared" si="16"/>
        <v>-</v>
      </c>
    </row>
    <row r="9" spans="1:60" x14ac:dyDescent="0.25">
      <c r="A9" s="3" t="s">
        <v>17</v>
      </c>
      <c r="B9" s="1">
        <v>20</v>
      </c>
      <c r="C9" s="1">
        <v>793</v>
      </c>
      <c r="D9" s="1">
        <v>74</v>
      </c>
      <c r="E9" s="4" t="str">
        <f t="shared" si="0"/>
        <v>-</v>
      </c>
      <c r="F9" s="4" t="str">
        <f t="shared" si="1"/>
        <v>-</v>
      </c>
      <c r="G9" s="4">
        <f t="shared" si="2"/>
        <v>586.82000000000005</v>
      </c>
      <c r="I9" s="3" t="s">
        <v>36</v>
      </c>
      <c r="J9" s="1">
        <v>16</v>
      </c>
      <c r="K9" s="1">
        <v>233</v>
      </c>
      <c r="L9" s="1">
        <v>2</v>
      </c>
      <c r="M9" s="4" t="str">
        <f t="shared" si="3"/>
        <v>-</v>
      </c>
      <c r="N9" s="4">
        <f t="shared" si="4"/>
        <v>4.66</v>
      </c>
      <c r="O9" s="4" t="str">
        <f t="shared" si="5"/>
        <v>-</v>
      </c>
      <c r="Q9" s="3" t="s">
        <v>56</v>
      </c>
      <c r="R9" s="1">
        <v>20</v>
      </c>
      <c r="S9" s="1">
        <v>333</v>
      </c>
      <c r="T9" s="1">
        <v>26</v>
      </c>
      <c r="U9" s="4" t="str">
        <f t="shared" si="6"/>
        <v>-</v>
      </c>
      <c r="V9" s="4" t="str">
        <f t="shared" si="7"/>
        <v>-</v>
      </c>
      <c r="W9" s="4">
        <f t="shared" si="8"/>
        <v>86.58</v>
      </c>
      <c r="Y9" s="3" t="s">
        <v>17</v>
      </c>
      <c r="Z9" s="1">
        <v>12</v>
      </c>
      <c r="AA9" s="1">
        <v>72</v>
      </c>
      <c r="AB9" s="1">
        <v>4</v>
      </c>
      <c r="AC9" s="23">
        <f t="shared" si="17"/>
        <v>2.88</v>
      </c>
      <c r="AD9" s="24"/>
      <c r="AF9" s="20" t="s">
        <v>76</v>
      </c>
      <c r="AG9" s="21"/>
      <c r="AH9" s="21"/>
      <c r="AI9" s="22"/>
      <c r="AJ9" s="14">
        <v>0.88800000000000001</v>
      </c>
      <c r="AK9" s="16"/>
      <c r="AM9" s="20" t="s">
        <v>76</v>
      </c>
      <c r="AN9" s="21"/>
      <c r="AO9" s="21"/>
      <c r="AP9" s="22"/>
      <c r="AQ9" s="14">
        <v>0.88800000000000001</v>
      </c>
      <c r="AR9" s="16"/>
      <c r="AT9" s="3" t="s">
        <v>56</v>
      </c>
      <c r="AU9" s="1">
        <v>12</v>
      </c>
      <c r="AV9" s="1">
        <v>25</v>
      </c>
      <c r="AW9" s="1">
        <v>8</v>
      </c>
      <c r="AX9" s="23">
        <f t="shared" si="18"/>
        <v>2</v>
      </c>
      <c r="AY9" s="24"/>
      <c r="BA9" s="3" t="s">
        <v>17</v>
      </c>
      <c r="BB9" s="1">
        <v>20</v>
      </c>
      <c r="BC9" s="1">
        <v>793</v>
      </c>
      <c r="BD9" s="1">
        <v>74</v>
      </c>
      <c r="BE9" s="4" t="str">
        <f t="shared" si="13"/>
        <v>-</v>
      </c>
      <c r="BF9" s="4" t="str">
        <f t="shared" si="14"/>
        <v>-</v>
      </c>
      <c r="BG9" s="4">
        <f t="shared" si="15"/>
        <v>586.82000000000005</v>
      </c>
      <c r="BH9" s="4" t="str">
        <f t="shared" si="16"/>
        <v>-</v>
      </c>
    </row>
    <row r="10" spans="1:60" x14ac:dyDescent="0.25">
      <c r="A10" s="3" t="s">
        <v>18</v>
      </c>
      <c r="B10" s="1">
        <v>20</v>
      </c>
      <c r="C10" s="1">
        <v>720</v>
      </c>
      <c r="D10" s="1">
        <v>17</v>
      </c>
      <c r="E10" s="4" t="str">
        <f t="shared" si="0"/>
        <v>-</v>
      </c>
      <c r="F10" s="4" t="str">
        <f t="shared" si="1"/>
        <v>-</v>
      </c>
      <c r="G10" s="4">
        <f t="shared" si="2"/>
        <v>122.4</v>
      </c>
      <c r="I10" s="3" t="s">
        <v>37</v>
      </c>
      <c r="J10" s="1">
        <v>16</v>
      </c>
      <c r="K10" s="1">
        <v>253</v>
      </c>
      <c r="L10" s="1">
        <v>2</v>
      </c>
      <c r="M10" s="4" t="str">
        <f t="shared" si="3"/>
        <v>-</v>
      </c>
      <c r="N10" s="4">
        <f t="shared" si="4"/>
        <v>5.0600000000000005</v>
      </c>
      <c r="O10" s="4" t="str">
        <f t="shared" si="5"/>
        <v>-</v>
      </c>
      <c r="Q10" s="3" t="s">
        <v>57</v>
      </c>
      <c r="R10" s="1">
        <v>16</v>
      </c>
      <c r="S10" s="1">
        <v>331</v>
      </c>
      <c r="T10" s="1">
        <v>26</v>
      </c>
      <c r="U10" s="4" t="str">
        <f t="shared" si="6"/>
        <v>-</v>
      </c>
      <c r="V10" s="4">
        <f t="shared" si="7"/>
        <v>86.06</v>
      </c>
      <c r="W10" s="4" t="str">
        <f t="shared" si="8"/>
        <v>-</v>
      </c>
      <c r="Y10" s="3" t="s">
        <v>18</v>
      </c>
      <c r="Z10" s="1">
        <v>12</v>
      </c>
      <c r="AA10" s="1">
        <v>73</v>
      </c>
      <c r="AB10" s="1">
        <v>50</v>
      </c>
      <c r="AC10" s="23">
        <f t="shared" si="17"/>
        <v>36.5</v>
      </c>
      <c r="AD10" s="24"/>
      <c r="AF10" s="35" t="s">
        <v>75</v>
      </c>
      <c r="AG10" s="35"/>
      <c r="AH10" s="35"/>
      <c r="AI10" s="35"/>
      <c r="AJ10" s="19">
        <f>AJ8*AJ9</f>
        <v>309.78768000000002</v>
      </c>
      <c r="AK10" s="19"/>
      <c r="AM10" s="35" t="s">
        <v>75</v>
      </c>
      <c r="AN10" s="35"/>
      <c r="AO10" s="35"/>
      <c r="AP10" s="35"/>
      <c r="AQ10" s="19">
        <f>AQ8*AQ9</f>
        <v>319.20048000000003</v>
      </c>
      <c r="AR10" s="19"/>
      <c r="AT10" s="3" t="s">
        <v>11</v>
      </c>
      <c r="AU10" s="1">
        <v>12</v>
      </c>
      <c r="AV10" s="1">
        <v>37</v>
      </c>
      <c r="AW10" s="1">
        <v>55</v>
      </c>
      <c r="AX10" s="23">
        <f t="shared" ref="AX10:AX11" si="19">IF(AU10=12,AV10*0.01*AW10,"-")</f>
        <v>20.350000000000001</v>
      </c>
      <c r="AY10" s="24"/>
      <c r="BA10" s="3" t="s">
        <v>18</v>
      </c>
      <c r="BB10" s="1">
        <v>20</v>
      </c>
      <c r="BC10" s="1">
        <v>720</v>
      </c>
      <c r="BD10" s="1">
        <v>17</v>
      </c>
      <c r="BE10" s="4" t="str">
        <f t="shared" si="13"/>
        <v>-</v>
      </c>
      <c r="BF10" s="4" t="str">
        <f t="shared" si="14"/>
        <v>-</v>
      </c>
      <c r="BG10" s="4">
        <f t="shared" si="15"/>
        <v>122.4</v>
      </c>
      <c r="BH10" s="4" t="str">
        <f t="shared" si="16"/>
        <v>-</v>
      </c>
    </row>
    <row r="11" spans="1:60" x14ac:dyDescent="0.25">
      <c r="A11" s="3" t="s">
        <v>11</v>
      </c>
      <c r="B11" s="1">
        <v>12</v>
      </c>
      <c r="C11" s="1">
        <v>725</v>
      </c>
      <c r="D11" s="1">
        <v>74</v>
      </c>
      <c r="E11" s="4">
        <f t="shared" si="0"/>
        <v>536.5</v>
      </c>
      <c r="F11" s="4" t="str">
        <f t="shared" si="1"/>
        <v>-</v>
      </c>
      <c r="G11" s="4" t="str">
        <f t="shared" si="2"/>
        <v>-</v>
      </c>
      <c r="I11" s="3" t="s">
        <v>38</v>
      </c>
      <c r="J11" s="1">
        <v>16</v>
      </c>
      <c r="K11" s="1">
        <v>273</v>
      </c>
      <c r="L11" s="1">
        <v>2</v>
      </c>
      <c r="M11" s="4" t="str">
        <f t="shared" si="3"/>
        <v>-</v>
      </c>
      <c r="N11" s="4">
        <f t="shared" si="4"/>
        <v>5.46</v>
      </c>
      <c r="O11" s="4" t="str">
        <f t="shared" si="5"/>
        <v>-</v>
      </c>
      <c r="Q11" s="3" t="s">
        <v>19</v>
      </c>
      <c r="R11" s="1">
        <v>20</v>
      </c>
      <c r="S11" s="1">
        <v>368</v>
      </c>
      <c r="T11" s="1">
        <v>52</v>
      </c>
      <c r="U11" s="4" t="str">
        <f t="shared" si="6"/>
        <v>-</v>
      </c>
      <c r="V11" s="4" t="str">
        <f t="shared" si="7"/>
        <v>-</v>
      </c>
      <c r="W11" s="4">
        <f t="shared" si="8"/>
        <v>191.36</v>
      </c>
      <c r="Y11" s="3" t="s">
        <v>57</v>
      </c>
      <c r="Z11" s="1">
        <v>12</v>
      </c>
      <c r="AA11" s="1">
        <v>44</v>
      </c>
      <c r="AB11" s="1">
        <v>54</v>
      </c>
      <c r="AC11" s="23">
        <f t="shared" si="17"/>
        <v>23.76</v>
      </c>
      <c r="AD11" s="24"/>
      <c r="AF11" s="36"/>
      <c r="AG11" s="36"/>
      <c r="AH11" s="36"/>
      <c r="AI11" s="36"/>
      <c r="AJ11" s="34"/>
      <c r="AK11" s="34"/>
      <c r="AM11" s="11"/>
      <c r="AN11" s="11"/>
      <c r="AO11" s="11"/>
      <c r="AP11" s="11"/>
      <c r="AQ11" s="11"/>
      <c r="AR11" s="11"/>
      <c r="AT11" s="3" t="s">
        <v>12</v>
      </c>
      <c r="AU11" s="1">
        <v>12</v>
      </c>
      <c r="AV11" s="1">
        <v>47</v>
      </c>
      <c r="AW11" s="1">
        <v>55</v>
      </c>
      <c r="AX11" s="23">
        <f t="shared" si="19"/>
        <v>25.85</v>
      </c>
      <c r="AY11" s="24"/>
      <c r="BA11" s="3" t="s">
        <v>57</v>
      </c>
      <c r="BB11" s="1">
        <v>32</v>
      </c>
      <c r="BC11" s="1">
        <v>530</v>
      </c>
      <c r="BD11" s="1">
        <v>91</v>
      </c>
      <c r="BE11" s="4" t="str">
        <f t="shared" si="13"/>
        <v>-</v>
      </c>
      <c r="BF11" s="4" t="str">
        <f t="shared" si="14"/>
        <v>-</v>
      </c>
      <c r="BG11" s="4" t="str">
        <f t="shared" si="15"/>
        <v>-</v>
      </c>
      <c r="BH11" s="4">
        <f t="shared" si="16"/>
        <v>482.3</v>
      </c>
    </row>
    <row r="12" spans="1:60" x14ac:dyDescent="0.25">
      <c r="A12" s="3" t="s">
        <v>12</v>
      </c>
      <c r="B12" s="1">
        <v>12</v>
      </c>
      <c r="C12" s="1">
        <v>720</v>
      </c>
      <c r="D12" s="1">
        <v>17</v>
      </c>
      <c r="E12" s="4">
        <f t="shared" si="0"/>
        <v>122.4</v>
      </c>
      <c r="F12" s="4" t="str">
        <f t="shared" si="1"/>
        <v>-</v>
      </c>
      <c r="G12" s="4" t="str">
        <f t="shared" si="2"/>
        <v>-</v>
      </c>
      <c r="I12" s="3" t="s">
        <v>39</v>
      </c>
      <c r="J12" s="1">
        <v>16</v>
      </c>
      <c r="K12" s="1">
        <v>313</v>
      </c>
      <c r="L12" s="1">
        <v>2</v>
      </c>
      <c r="M12" s="4" t="str">
        <f t="shared" si="3"/>
        <v>-</v>
      </c>
      <c r="N12" s="4">
        <f t="shared" si="4"/>
        <v>6.26</v>
      </c>
      <c r="O12" s="4" t="str">
        <f t="shared" si="5"/>
        <v>-</v>
      </c>
      <c r="Q12" s="3" t="s">
        <v>20</v>
      </c>
      <c r="R12" s="1">
        <v>16</v>
      </c>
      <c r="S12" s="1">
        <v>351</v>
      </c>
      <c r="T12" s="1">
        <v>13</v>
      </c>
      <c r="U12" s="4" t="str">
        <f t="shared" si="6"/>
        <v>-</v>
      </c>
      <c r="V12" s="4">
        <f t="shared" si="7"/>
        <v>45.63</v>
      </c>
      <c r="W12" s="4" t="str">
        <f t="shared" si="8"/>
        <v>-</v>
      </c>
      <c r="Y12" s="20" t="s">
        <v>13</v>
      </c>
      <c r="Z12" s="21"/>
      <c r="AA12" s="21"/>
      <c r="AB12" s="22"/>
      <c r="AC12" s="23">
        <f>SUM(AC5:AD11)</f>
        <v>1839.34</v>
      </c>
      <c r="AD12" s="16"/>
      <c r="AT12" s="20" t="s">
        <v>87</v>
      </c>
      <c r="AU12" s="21"/>
      <c r="AV12" s="21"/>
      <c r="AW12" s="22"/>
      <c r="AX12" s="23">
        <f>SUM(AX5:AY9)</f>
        <v>774.02</v>
      </c>
      <c r="AY12" s="16"/>
      <c r="BA12" s="3" t="s">
        <v>19</v>
      </c>
      <c r="BB12" s="1">
        <v>16</v>
      </c>
      <c r="BC12" s="1">
        <v>835</v>
      </c>
      <c r="BD12" s="1">
        <v>107</v>
      </c>
      <c r="BE12" s="4" t="str">
        <f t="shared" ref="BE12:BE20" si="20">IF(BB12=12,BC12*0.01*BD12,"-")</f>
        <v>-</v>
      </c>
      <c r="BF12" s="4">
        <f t="shared" ref="BF12:BF20" si="21">IF(BB12=16, BC12*0.01*BD12,"-")</f>
        <v>893.44999999999993</v>
      </c>
      <c r="BG12" s="4" t="str">
        <f t="shared" ref="BG12:BG20" si="22">IF(BB12=20, BC12*0.01*BD12,"-")</f>
        <v>-</v>
      </c>
      <c r="BH12" s="4" t="str">
        <f t="shared" si="16"/>
        <v>-</v>
      </c>
    </row>
    <row r="13" spans="1:60" x14ac:dyDescent="0.25">
      <c r="A13" s="3" t="s">
        <v>19</v>
      </c>
      <c r="B13" s="1">
        <v>16</v>
      </c>
      <c r="C13" s="1">
        <v>835</v>
      </c>
      <c r="D13" s="1">
        <v>107</v>
      </c>
      <c r="E13" s="4" t="str">
        <f t="shared" si="0"/>
        <v>-</v>
      </c>
      <c r="F13" s="4">
        <f t="shared" si="1"/>
        <v>893.44999999999993</v>
      </c>
      <c r="G13" s="4" t="str">
        <f t="shared" si="2"/>
        <v>-</v>
      </c>
      <c r="I13" s="3" t="s">
        <v>40</v>
      </c>
      <c r="J13" s="1">
        <v>16</v>
      </c>
      <c r="K13" s="1">
        <v>353</v>
      </c>
      <c r="L13" s="1">
        <v>2</v>
      </c>
      <c r="M13" s="4" t="str">
        <f t="shared" si="3"/>
        <v>-</v>
      </c>
      <c r="N13" s="4">
        <f t="shared" si="4"/>
        <v>7.0600000000000005</v>
      </c>
      <c r="O13" s="4" t="str">
        <f t="shared" si="5"/>
        <v>-</v>
      </c>
      <c r="Q13" s="3" t="s">
        <v>21</v>
      </c>
      <c r="R13" s="1">
        <v>12</v>
      </c>
      <c r="S13" s="1">
        <v>183</v>
      </c>
      <c r="T13" s="1">
        <v>26</v>
      </c>
      <c r="U13" s="4">
        <f t="shared" si="6"/>
        <v>47.58</v>
      </c>
      <c r="V13" s="4" t="str">
        <f t="shared" si="7"/>
        <v>-</v>
      </c>
      <c r="W13" s="4" t="str">
        <f t="shared" si="8"/>
        <v>-</v>
      </c>
      <c r="Y13" s="20" t="s">
        <v>70</v>
      </c>
      <c r="Z13" s="21"/>
      <c r="AA13" s="21"/>
      <c r="AB13" s="22"/>
      <c r="AC13" s="14">
        <v>0.88800000000000001</v>
      </c>
      <c r="AD13" s="16"/>
      <c r="AT13" s="20" t="s">
        <v>86</v>
      </c>
      <c r="AU13" s="21"/>
      <c r="AV13" s="21"/>
      <c r="AW13" s="22"/>
      <c r="AX13" s="14">
        <v>0.88800000000000001</v>
      </c>
      <c r="AY13" s="16"/>
      <c r="BA13" s="3" t="s">
        <v>20</v>
      </c>
      <c r="BB13" s="1">
        <v>12</v>
      </c>
      <c r="BC13" s="1">
        <v>334</v>
      </c>
      <c r="BD13" s="1">
        <v>198</v>
      </c>
      <c r="BE13" s="4">
        <f t="shared" si="20"/>
        <v>661.31999999999994</v>
      </c>
      <c r="BF13" s="4" t="str">
        <f t="shared" si="21"/>
        <v>-</v>
      </c>
      <c r="BG13" s="4" t="str">
        <f t="shared" si="22"/>
        <v>-</v>
      </c>
      <c r="BH13" s="4" t="str">
        <f t="shared" si="16"/>
        <v>-</v>
      </c>
    </row>
    <row r="14" spans="1:60" x14ac:dyDescent="0.25">
      <c r="A14" s="3" t="s">
        <v>20</v>
      </c>
      <c r="B14" s="1">
        <v>12</v>
      </c>
      <c r="C14" s="1">
        <v>334</v>
      </c>
      <c r="D14" s="1">
        <v>198</v>
      </c>
      <c r="E14" s="4">
        <f t="shared" si="0"/>
        <v>661.31999999999994</v>
      </c>
      <c r="F14" s="4" t="str">
        <f t="shared" si="1"/>
        <v>-</v>
      </c>
      <c r="G14" s="4" t="str">
        <f t="shared" si="2"/>
        <v>-</v>
      </c>
      <c r="I14" s="3" t="s">
        <v>41</v>
      </c>
      <c r="J14" s="1">
        <v>16</v>
      </c>
      <c r="K14" s="1">
        <v>423</v>
      </c>
      <c r="L14" s="1">
        <v>2</v>
      </c>
      <c r="M14" s="4" t="str">
        <f t="shared" si="3"/>
        <v>-</v>
      </c>
      <c r="N14" s="4">
        <f t="shared" si="4"/>
        <v>8.4600000000000009</v>
      </c>
      <c r="O14" s="4" t="str">
        <f t="shared" si="5"/>
        <v>-</v>
      </c>
      <c r="Q14" s="3" t="s">
        <v>22</v>
      </c>
      <c r="R14" s="1">
        <v>12</v>
      </c>
      <c r="S14" s="1">
        <v>205</v>
      </c>
      <c r="T14" s="1">
        <v>26</v>
      </c>
      <c r="U14" s="4">
        <f t="shared" si="6"/>
        <v>53.3</v>
      </c>
      <c r="V14" s="4" t="str">
        <f t="shared" si="7"/>
        <v>-</v>
      </c>
      <c r="W14" s="4" t="str">
        <f t="shared" si="8"/>
        <v>-</v>
      </c>
      <c r="Y14" s="20" t="s">
        <v>71</v>
      </c>
      <c r="Z14" s="21"/>
      <c r="AA14" s="21"/>
      <c r="AB14" s="22"/>
      <c r="AC14" s="23">
        <f>AC12*AC13</f>
        <v>1633.33392</v>
      </c>
      <c r="AD14" s="24"/>
      <c r="AT14" s="20" t="s">
        <v>85</v>
      </c>
      <c r="AU14" s="21"/>
      <c r="AV14" s="21"/>
      <c r="AW14" s="22"/>
      <c r="AX14" s="23">
        <f>AX12*AX13</f>
        <v>687.32975999999996</v>
      </c>
      <c r="AY14" s="24"/>
      <c r="BA14" s="3" t="s">
        <v>21</v>
      </c>
      <c r="BB14" s="1">
        <v>12</v>
      </c>
      <c r="BC14" s="1">
        <v>297</v>
      </c>
      <c r="BD14" s="1">
        <v>214</v>
      </c>
      <c r="BE14" s="4">
        <f t="shared" si="20"/>
        <v>635.58000000000004</v>
      </c>
      <c r="BF14" s="4" t="str">
        <f t="shared" si="21"/>
        <v>-</v>
      </c>
      <c r="BG14" s="4" t="str">
        <f t="shared" si="22"/>
        <v>-</v>
      </c>
      <c r="BH14" s="4" t="str">
        <f t="shared" si="16"/>
        <v>-</v>
      </c>
    </row>
    <row r="15" spans="1:60" x14ac:dyDescent="0.25">
      <c r="A15" s="3" t="s">
        <v>21</v>
      </c>
      <c r="B15" s="1">
        <v>12</v>
      </c>
      <c r="C15" s="1">
        <v>297</v>
      </c>
      <c r="D15" s="1">
        <v>214</v>
      </c>
      <c r="E15" s="4">
        <f t="shared" si="0"/>
        <v>635.58000000000004</v>
      </c>
      <c r="F15" s="4" t="str">
        <f t="shared" si="1"/>
        <v>-</v>
      </c>
      <c r="G15" s="4" t="str">
        <f t="shared" si="2"/>
        <v>-</v>
      </c>
      <c r="I15" s="3" t="s">
        <v>42</v>
      </c>
      <c r="J15" s="1">
        <v>16</v>
      </c>
      <c r="K15" s="1">
        <v>563</v>
      </c>
      <c r="L15" s="1">
        <v>2</v>
      </c>
      <c r="M15" s="4" t="str">
        <f t="shared" si="3"/>
        <v>-</v>
      </c>
      <c r="N15" s="4">
        <f t="shared" si="4"/>
        <v>11.26</v>
      </c>
      <c r="O15" s="4" t="str">
        <f t="shared" si="5"/>
        <v>-</v>
      </c>
      <c r="Q15" s="3" t="s">
        <v>64</v>
      </c>
      <c r="R15" s="1">
        <v>12</v>
      </c>
      <c r="S15" s="1">
        <v>55</v>
      </c>
      <c r="T15" s="1">
        <v>40</v>
      </c>
      <c r="U15" s="4">
        <f t="shared" si="6"/>
        <v>22</v>
      </c>
      <c r="V15" s="4" t="str">
        <f t="shared" si="7"/>
        <v>-</v>
      </c>
      <c r="W15" s="4" t="str">
        <f t="shared" si="8"/>
        <v>-</v>
      </c>
      <c r="Y15" s="20" t="s">
        <v>69</v>
      </c>
      <c r="Z15" s="21"/>
      <c r="AA15" s="21"/>
      <c r="AB15" s="22"/>
      <c r="AC15" s="23">
        <f>AC14*2</f>
        <v>3266.6678400000001</v>
      </c>
      <c r="AD15" s="24"/>
      <c r="BA15" s="3" t="s">
        <v>22</v>
      </c>
      <c r="BB15" s="1">
        <v>12</v>
      </c>
      <c r="BC15" s="1">
        <v>120</v>
      </c>
      <c r="BD15" s="1">
        <v>198</v>
      </c>
      <c r="BE15" s="4">
        <f t="shared" si="20"/>
        <v>237.6</v>
      </c>
      <c r="BF15" s="4" t="str">
        <f t="shared" si="21"/>
        <v>-</v>
      </c>
      <c r="BG15" s="4" t="str">
        <f t="shared" si="22"/>
        <v>-</v>
      </c>
      <c r="BH15" s="4" t="str">
        <f t="shared" si="16"/>
        <v>-</v>
      </c>
    </row>
    <row r="16" spans="1:60" x14ac:dyDescent="0.25">
      <c r="A16" s="3" t="s">
        <v>22</v>
      </c>
      <c r="B16" s="1">
        <v>12</v>
      </c>
      <c r="C16" s="1">
        <v>120</v>
      </c>
      <c r="D16" s="1">
        <v>198</v>
      </c>
      <c r="E16" s="4">
        <f t="shared" si="0"/>
        <v>237.6</v>
      </c>
      <c r="F16" s="4" t="str">
        <f t="shared" si="1"/>
        <v>-</v>
      </c>
      <c r="G16" s="4" t="str">
        <f t="shared" si="2"/>
        <v>-</v>
      </c>
      <c r="I16" s="3" t="s">
        <v>54</v>
      </c>
      <c r="J16" s="1">
        <v>12</v>
      </c>
      <c r="K16" s="1">
        <v>790</v>
      </c>
      <c r="L16" s="1">
        <v>14</v>
      </c>
      <c r="M16" s="4">
        <f t="shared" si="3"/>
        <v>110.60000000000001</v>
      </c>
      <c r="N16" s="4" t="str">
        <f t="shared" si="4"/>
        <v>-</v>
      </c>
      <c r="O16" s="4" t="str">
        <f t="shared" si="5"/>
        <v>-</v>
      </c>
      <c r="Q16" s="3" t="s">
        <v>65</v>
      </c>
      <c r="R16" s="1">
        <v>12</v>
      </c>
      <c r="S16" s="1">
        <v>61</v>
      </c>
      <c r="T16" s="1">
        <v>11</v>
      </c>
      <c r="U16" s="4">
        <f t="shared" si="6"/>
        <v>6.71</v>
      </c>
      <c r="V16" s="4" t="str">
        <f t="shared" si="7"/>
        <v>-</v>
      </c>
      <c r="W16" s="4" t="str">
        <f t="shared" si="8"/>
        <v>-</v>
      </c>
      <c r="BA16" s="3" t="s">
        <v>23</v>
      </c>
      <c r="BB16" s="1">
        <v>12</v>
      </c>
      <c r="BC16" s="1">
        <v>85</v>
      </c>
      <c r="BD16" s="1">
        <v>144</v>
      </c>
      <c r="BE16" s="4">
        <f t="shared" si="20"/>
        <v>122.39999999999999</v>
      </c>
      <c r="BF16" s="4" t="str">
        <f t="shared" si="21"/>
        <v>-</v>
      </c>
      <c r="BG16" s="4" t="str">
        <f t="shared" si="22"/>
        <v>-</v>
      </c>
      <c r="BH16" s="4" t="str">
        <f t="shared" si="16"/>
        <v>-</v>
      </c>
    </row>
    <row r="17" spans="1:60" x14ac:dyDescent="0.25">
      <c r="A17" s="3" t="s">
        <v>23</v>
      </c>
      <c r="B17" s="1">
        <v>12</v>
      </c>
      <c r="C17" s="1">
        <v>85</v>
      </c>
      <c r="D17" s="1">
        <v>144</v>
      </c>
      <c r="E17" s="4">
        <f t="shared" si="0"/>
        <v>122.39999999999999</v>
      </c>
      <c r="F17" s="4" t="str">
        <f t="shared" si="1"/>
        <v>-</v>
      </c>
      <c r="G17" s="4" t="str">
        <f t="shared" si="2"/>
        <v>-</v>
      </c>
      <c r="I17" s="3" t="s">
        <v>43</v>
      </c>
      <c r="J17" s="1">
        <v>16</v>
      </c>
      <c r="K17" s="1">
        <v>427</v>
      </c>
      <c r="L17" s="1">
        <v>2</v>
      </c>
      <c r="M17" s="4" t="str">
        <f t="shared" si="3"/>
        <v>-</v>
      </c>
      <c r="N17" s="4">
        <f t="shared" si="4"/>
        <v>8.5400000000000009</v>
      </c>
      <c r="O17" s="4" t="str">
        <f t="shared" si="5"/>
        <v>-</v>
      </c>
      <c r="Q17" s="3" t="s">
        <v>66</v>
      </c>
      <c r="R17" s="1">
        <v>12</v>
      </c>
      <c r="S17" s="1">
        <v>84</v>
      </c>
      <c r="T17" s="1">
        <v>11</v>
      </c>
      <c r="U17" s="4">
        <f t="shared" si="6"/>
        <v>9.24</v>
      </c>
      <c r="V17" s="4" t="str">
        <f t="shared" si="7"/>
        <v>-</v>
      </c>
      <c r="W17" s="4" t="str">
        <f t="shared" si="8"/>
        <v>-</v>
      </c>
      <c r="BA17" s="3" t="s">
        <v>24</v>
      </c>
      <c r="BB17" s="1">
        <v>12</v>
      </c>
      <c r="BC17" s="1">
        <v>240</v>
      </c>
      <c r="BD17" s="1">
        <v>12</v>
      </c>
      <c r="BE17" s="4">
        <f t="shared" si="20"/>
        <v>28.799999999999997</v>
      </c>
      <c r="BF17" s="4" t="str">
        <f t="shared" si="21"/>
        <v>-</v>
      </c>
      <c r="BG17" s="4" t="str">
        <f t="shared" si="22"/>
        <v>-</v>
      </c>
      <c r="BH17" s="4" t="str">
        <f t="shared" si="16"/>
        <v>-</v>
      </c>
    </row>
    <row r="18" spans="1:60" x14ac:dyDescent="0.25">
      <c r="A18" s="3" t="s">
        <v>24</v>
      </c>
      <c r="B18" s="1">
        <v>12</v>
      </c>
      <c r="C18" s="1">
        <v>240</v>
      </c>
      <c r="D18" s="1">
        <v>12</v>
      </c>
      <c r="E18" s="4">
        <f t="shared" ref="E18:E21" si="23">IF(B18=12,C18*0.01*D18,"-")</f>
        <v>28.799999999999997</v>
      </c>
      <c r="F18" s="4" t="str">
        <f t="shared" ref="F18:F21" si="24">IF(B18=16, C18*0.01*D18,"-")</f>
        <v>-</v>
      </c>
      <c r="G18" s="4" t="str">
        <f t="shared" ref="G18:G21" si="25">IF(B18=20, C18*0.01*D18,"-")</f>
        <v>-</v>
      </c>
      <c r="I18" s="3" t="s">
        <v>44</v>
      </c>
      <c r="J18" s="1">
        <v>16</v>
      </c>
      <c r="K18" s="1">
        <v>357</v>
      </c>
      <c r="L18" s="1">
        <v>2</v>
      </c>
      <c r="M18" s="4" t="str">
        <f t="shared" si="3"/>
        <v>-</v>
      </c>
      <c r="N18" s="4">
        <f t="shared" si="4"/>
        <v>7.1400000000000006</v>
      </c>
      <c r="O18" s="4" t="str">
        <f t="shared" si="5"/>
        <v>-</v>
      </c>
      <c r="Q18" s="3" t="s">
        <v>24</v>
      </c>
      <c r="R18" s="1">
        <v>12</v>
      </c>
      <c r="S18" s="1">
        <v>135</v>
      </c>
      <c r="T18" s="1">
        <v>20</v>
      </c>
      <c r="U18" s="4">
        <f t="shared" si="6"/>
        <v>27</v>
      </c>
      <c r="V18" s="4" t="str">
        <f t="shared" si="7"/>
        <v>-</v>
      </c>
      <c r="W18" s="4" t="str">
        <f t="shared" si="8"/>
        <v>-</v>
      </c>
      <c r="BA18" s="3" t="s">
        <v>25</v>
      </c>
      <c r="BB18" s="1">
        <v>12</v>
      </c>
      <c r="BC18" s="1">
        <v>290</v>
      </c>
      <c r="BD18" s="1">
        <v>34</v>
      </c>
      <c r="BE18" s="4">
        <f t="shared" si="20"/>
        <v>98.6</v>
      </c>
      <c r="BF18" s="4" t="str">
        <f t="shared" si="21"/>
        <v>-</v>
      </c>
      <c r="BG18" s="4" t="str">
        <f t="shared" si="22"/>
        <v>-</v>
      </c>
      <c r="BH18" s="4" t="str">
        <f t="shared" si="16"/>
        <v>-</v>
      </c>
    </row>
    <row r="19" spans="1:60" x14ac:dyDescent="0.25">
      <c r="A19" s="3" t="s">
        <v>25</v>
      </c>
      <c r="B19" s="1">
        <v>12</v>
      </c>
      <c r="C19" s="1">
        <v>290</v>
      </c>
      <c r="D19" s="1">
        <v>34</v>
      </c>
      <c r="E19" s="4">
        <f t="shared" si="23"/>
        <v>98.6</v>
      </c>
      <c r="F19" s="4" t="str">
        <f t="shared" si="24"/>
        <v>-</v>
      </c>
      <c r="G19" s="4" t="str">
        <f t="shared" si="25"/>
        <v>-</v>
      </c>
      <c r="I19" s="3" t="s">
        <v>45</v>
      </c>
      <c r="J19" s="1">
        <v>16</v>
      </c>
      <c r="K19" s="1">
        <v>287</v>
      </c>
      <c r="L19" s="1">
        <v>2</v>
      </c>
      <c r="M19" s="4" t="str">
        <f t="shared" si="3"/>
        <v>-</v>
      </c>
      <c r="N19" s="4">
        <f t="shared" si="4"/>
        <v>5.74</v>
      </c>
      <c r="O19" s="4" t="str">
        <f t="shared" si="5"/>
        <v>-</v>
      </c>
      <c r="Q19" s="3" t="s">
        <v>25</v>
      </c>
      <c r="R19" s="1">
        <v>12</v>
      </c>
      <c r="S19" s="1">
        <v>84.5</v>
      </c>
      <c r="T19" s="1">
        <v>8</v>
      </c>
      <c r="U19" s="4">
        <f t="shared" si="6"/>
        <v>6.76</v>
      </c>
      <c r="V19" s="4" t="str">
        <f t="shared" si="7"/>
        <v>-</v>
      </c>
      <c r="W19" s="4" t="str">
        <f t="shared" si="8"/>
        <v>-</v>
      </c>
      <c r="BA19" s="3" t="s">
        <v>26</v>
      </c>
      <c r="BB19" s="1">
        <v>20</v>
      </c>
      <c r="BC19" s="1">
        <v>368</v>
      </c>
      <c r="BD19" s="1">
        <v>40</v>
      </c>
      <c r="BE19" s="4" t="str">
        <f t="shared" si="20"/>
        <v>-</v>
      </c>
      <c r="BF19" s="4" t="str">
        <f t="shared" si="21"/>
        <v>-</v>
      </c>
      <c r="BG19" s="4">
        <f t="shared" si="22"/>
        <v>147.20000000000002</v>
      </c>
      <c r="BH19" s="4" t="str">
        <f t="shared" si="16"/>
        <v>-</v>
      </c>
    </row>
    <row r="20" spans="1:60" x14ac:dyDescent="0.25">
      <c r="A20" s="3" t="s">
        <v>26</v>
      </c>
      <c r="B20" s="1">
        <v>20</v>
      </c>
      <c r="C20" s="1">
        <v>368</v>
      </c>
      <c r="D20" s="1">
        <v>40</v>
      </c>
      <c r="E20" s="4" t="str">
        <f t="shared" si="23"/>
        <v>-</v>
      </c>
      <c r="F20" s="4" t="str">
        <f t="shared" si="24"/>
        <v>-</v>
      </c>
      <c r="G20" s="4">
        <f t="shared" si="25"/>
        <v>147.20000000000002</v>
      </c>
      <c r="I20" s="3" t="s">
        <v>46</v>
      </c>
      <c r="J20" s="1">
        <v>16</v>
      </c>
      <c r="K20" s="1">
        <v>247</v>
      </c>
      <c r="L20" s="1">
        <v>2</v>
      </c>
      <c r="M20" s="4" t="str">
        <f t="shared" si="3"/>
        <v>-</v>
      </c>
      <c r="N20" s="4">
        <f t="shared" si="4"/>
        <v>4.9400000000000004</v>
      </c>
      <c r="O20" s="4" t="str">
        <f t="shared" si="5"/>
        <v>-</v>
      </c>
      <c r="Q20" s="14" t="s">
        <v>13</v>
      </c>
      <c r="R20" s="15"/>
      <c r="S20" s="15"/>
      <c r="T20" s="16"/>
      <c r="U20" s="4">
        <f>SUM(U5:U19)</f>
        <v>219.39000000000001</v>
      </c>
      <c r="V20" s="4">
        <f>SUM(V5:V19)</f>
        <v>326.69</v>
      </c>
      <c r="W20" s="4">
        <f>SUM(W5:W19)</f>
        <v>340.34000000000003</v>
      </c>
      <c r="BA20" s="3" t="s">
        <v>27</v>
      </c>
      <c r="BB20" s="1">
        <v>12</v>
      </c>
      <c r="BC20" s="1">
        <v>135</v>
      </c>
      <c r="BD20" s="1">
        <v>140</v>
      </c>
      <c r="BE20" s="4">
        <f t="shared" si="20"/>
        <v>189</v>
      </c>
      <c r="BF20" s="4" t="str">
        <f t="shared" si="21"/>
        <v>-</v>
      </c>
      <c r="BG20" s="4" t="str">
        <f t="shared" si="22"/>
        <v>-</v>
      </c>
      <c r="BH20" s="4" t="str">
        <f t="shared" si="16"/>
        <v>-</v>
      </c>
    </row>
    <row r="21" spans="1:60" x14ac:dyDescent="0.25">
      <c r="A21" s="3" t="s">
        <v>27</v>
      </c>
      <c r="B21" s="1">
        <v>12</v>
      </c>
      <c r="C21" s="1">
        <v>135</v>
      </c>
      <c r="D21" s="1">
        <v>140</v>
      </c>
      <c r="E21" s="4">
        <f t="shared" si="23"/>
        <v>189</v>
      </c>
      <c r="F21" s="4" t="str">
        <f t="shared" si="24"/>
        <v>-</v>
      </c>
      <c r="G21" s="4" t="str">
        <f t="shared" si="25"/>
        <v>-</v>
      </c>
      <c r="I21" s="3" t="s">
        <v>47</v>
      </c>
      <c r="J21" s="1">
        <v>16</v>
      </c>
      <c r="K21" s="1">
        <v>217</v>
      </c>
      <c r="L21" s="1">
        <v>2</v>
      </c>
      <c r="M21" s="4" t="str">
        <f t="shared" si="3"/>
        <v>-</v>
      </c>
      <c r="N21" s="4">
        <f t="shared" si="4"/>
        <v>4.34</v>
      </c>
      <c r="O21" s="4" t="str">
        <f t="shared" si="5"/>
        <v>-</v>
      </c>
      <c r="Q21" s="14" t="s">
        <v>14</v>
      </c>
      <c r="R21" s="15"/>
      <c r="S21" s="15"/>
      <c r="T21" s="16"/>
      <c r="U21" s="5">
        <v>0.88800000000000001</v>
      </c>
      <c r="V21" s="5">
        <v>1.59</v>
      </c>
      <c r="W21" s="5">
        <v>2.48</v>
      </c>
      <c r="BA21" s="14" t="s">
        <v>80</v>
      </c>
      <c r="BB21" s="15"/>
      <c r="BC21" s="15"/>
      <c r="BD21" s="16"/>
      <c r="BE21" s="4">
        <f>SUM(BE5:BE20)</f>
        <v>3028.5</v>
      </c>
      <c r="BF21" s="4">
        <f>SUM(BF5:BF20)</f>
        <v>1244.1499999999999</v>
      </c>
      <c r="BG21" s="4">
        <f>SUM(BG5:BG20)</f>
        <v>1655.4200000000003</v>
      </c>
      <c r="BH21" s="4">
        <f>SUM(BH5:BH20)</f>
        <v>482.3</v>
      </c>
    </row>
    <row r="22" spans="1:60" x14ac:dyDescent="0.25">
      <c r="A22" s="14" t="s">
        <v>80</v>
      </c>
      <c r="B22" s="15"/>
      <c r="C22" s="15"/>
      <c r="D22" s="16"/>
      <c r="E22" s="4">
        <f>SUM(E5:E21)</f>
        <v>3621.4</v>
      </c>
      <c r="F22" s="4">
        <f>SUM(F5:F21)</f>
        <v>1244.1499999999999</v>
      </c>
      <c r="G22" s="4">
        <f>SUM(G5:G21)</f>
        <v>1655.4200000000003</v>
      </c>
      <c r="I22" s="3" t="s">
        <v>48</v>
      </c>
      <c r="J22" s="1">
        <v>16</v>
      </c>
      <c r="K22" s="1">
        <v>197</v>
      </c>
      <c r="L22" s="1">
        <v>2</v>
      </c>
      <c r="M22" s="4" t="str">
        <f t="shared" ref="M22:M26" si="26">IF(J22=12,K22*0.01*L22,"-")</f>
        <v>-</v>
      </c>
      <c r="N22" s="4">
        <f t="shared" ref="N22:N26" si="27">IF(J22=16, K22*0.01*L22,"-")</f>
        <v>3.94</v>
      </c>
      <c r="O22" s="4" t="str">
        <f t="shared" si="5"/>
        <v>-</v>
      </c>
      <c r="Q22" s="14" t="s">
        <v>15</v>
      </c>
      <c r="R22" s="15"/>
      <c r="S22" s="15"/>
      <c r="T22" s="16"/>
      <c r="U22" s="4">
        <f>U20*U21</f>
        <v>194.81832000000003</v>
      </c>
      <c r="V22" s="4">
        <f>V20*V21</f>
        <v>519.43709999999999</v>
      </c>
      <c r="W22" s="4">
        <f>W20*W21</f>
        <v>844.04320000000007</v>
      </c>
      <c r="BA22" s="14" t="s">
        <v>81</v>
      </c>
      <c r="BB22" s="15"/>
      <c r="BC22" s="15"/>
      <c r="BD22" s="16"/>
      <c r="BE22" s="5">
        <v>0.88800000000000001</v>
      </c>
      <c r="BF22" s="5">
        <v>1.59</v>
      </c>
      <c r="BG22" s="5">
        <v>2.48</v>
      </c>
      <c r="BH22" s="5">
        <v>6.31</v>
      </c>
    </row>
    <row r="23" spans="1:60" x14ac:dyDescent="0.25">
      <c r="A23" s="14" t="s">
        <v>81</v>
      </c>
      <c r="B23" s="15"/>
      <c r="C23" s="15"/>
      <c r="D23" s="16"/>
      <c r="E23" s="5">
        <v>0.88800000000000001</v>
      </c>
      <c r="F23" s="5">
        <v>1.59</v>
      </c>
      <c r="G23" s="5">
        <v>2.48</v>
      </c>
      <c r="I23" s="3" t="s">
        <v>49</v>
      </c>
      <c r="J23" s="1">
        <v>16</v>
      </c>
      <c r="K23" s="1">
        <v>177</v>
      </c>
      <c r="L23" s="1">
        <v>2</v>
      </c>
      <c r="M23" s="4" t="str">
        <f t="shared" si="26"/>
        <v>-</v>
      </c>
      <c r="N23" s="4">
        <f t="shared" si="27"/>
        <v>3.54</v>
      </c>
      <c r="O23" s="4" t="str">
        <f t="shared" si="5"/>
        <v>-</v>
      </c>
      <c r="Q23" s="14" t="s">
        <v>59</v>
      </c>
      <c r="R23" s="15"/>
      <c r="S23" s="15"/>
      <c r="T23" s="16"/>
      <c r="U23" s="23">
        <f>U22+V22+W22</f>
        <v>1558.29862</v>
      </c>
      <c r="V23" s="39"/>
      <c r="W23" s="24"/>
      <c r="BA23" s="14" t="s">
        <v>82</v>
      </c>
      <c r="BB23" s="15"/>
      <c r="BC23" s="15"/>
      <c r="BD23" s="16"/>
      <c r="BE23" s="4">
        <f>BE21*BE22</f>
        <v>2689.308</v>
      </c>
      <c r="BF23" s="4">
        <f>BF21*BF22</f>
        <v>1978.1985</v>
      </c>
      <c r="BG23" s="4">
        <f>BG21*BG22</f>
        <v>4105.441600000001</v>
      </c>
      <c r="BH23" s="4">
        <f>BH21*BH22</f>
        <v>3043.3130000000001</v>
      </c>
    </row>
    <row r="24" spans="1:60" x14ac:dyDescent="0.25">
      <c r="A24" s="14" t="s">
        <v>82</v>
      </c>
      <c r="B24" s="15"/>
      <c r="C24" s="15"/>
      <c r="D24" s="16"/>
      <c r="E24" s="4">
        <f>E22*E23</f>
        <v>3215.8032000000003</v>
      </c>
      <c r="F24" s="4">
        <f>F22*F23</f>
        <v>1978.1985</v>
      </c>
      <c r="G24" s="4">
        <f>G22*G23</f>
        <v>4105.441600000001</v>
      </c>
      <c r="I24" s="3" t="s">
        <v>50</v>
      </c>
      <c r="J24" s="1">
        <v>16</v>
      </c>
      <c r="K24" s="1">
        <v>167</v>
      </c>
      <c r="L24" s="1">
        <v>2</v>
      </c>
      <c r="M24" s="4" t="str">
        <f t="shared" si="26"/>
        <v>-</v>
      </c>
      <c r="N24" s="4">
        <f t="shared" si="27"/>
        <v>3.34</v>
      </c>
      <c r="O24" s="4" t="str">
        <f t="shared" si="5"/>
        <v>-</v>
      </c>
      <c r="Q24" s="12" t="s">
        <v>67</v>
      </c>
      <c r="R24" s="12"/>
      <c r="S24" s="12"/>
      <c r="T24" s="12"/>
      <c r="U24" s="19">
        <f>U23*4</f>
        <v>6233.1944800000001</v>
      </c>
      <c r="V24" s="19"/>
      <c r="W24" s="19"/>
      <c r="BA24" s="12" t="s">
        <v>83</v>
      </c>
      <c r="BB24" s="12"/>
      <c r="BC24" s="12"/>
      <c r="BD24" s="12"/>
      <c r="BE24" s="19">
        <f>BE23+BF23+BG23+BH23</f>
        <v>11816.261100000002</v>
      </c>
      <c r="BF24" s="19"/>
      <c r="BG24" s="19"/>
      <c r="BH24" s="19"/>
    </row>
    <row r="25" spans="1:60" x14ac:dyDescent="0.25">
      <c r="A25" s="12" t="s">
        <v>83</v>
      </c>
      <c r="B25" s="12"/>
      <c r="C25" s="12"/>
      <c r="D25" s="12"/>
      <c r="E25" s="19">
        <f>E24+F24+G24</f>
        <v>9299.4433000000026</v>
      </c>
      <c r="F25" s="19"/>
      <c r="G25" s="19"/>
      <c r="I25" s="3" t="s">
        <v>51</v>
      </c>
      <c r="J25" s="1">
        <v>16</v>
      </c>
      <c r="K25" s="1">
        <v>157</v>
      </c>
      <c r="L25" s="1">
        <v>2</v>
      </c>
      <c r="M25" s="4" t="str">
        <f t="shared" si="26"/>
        <v>-</v>
      </c>
      <c r="N25" s="4">
        <f t="shared" si="27"/>
        <v>3.14</v>
      </c>
      <c r="O25" s="4" t="str">
        <f t="shared" si="5"/>
        <v>-</v>
      </c>
      <c r="Q25" s="8"/>
      <c r="R25" s="9"/>
      <c r="S25" s="9"/>
      <c r="T25" s="9"/>
      <c r="U25" s="10"/>
      <c r="V25" s="10"/>
      <c r="W25" s="10"/>
    </row>
    <row r="26" spans="1:60" x14ac:dyDescent="0.25">
      <c r="I26" s="3" t="s">
        <v>52</v>
      </c>
      <c r="J26" s="1">
        <v>16</v>
      </c>
      <c r="K26" s="1">
        <v>147</v>
      </c>
      <c r="L26" s="1">
        <v>4</v>
      </c>
      <c r="M26" s="4" t="str">
        <f t="shared" si="26"/>
        <v>-</v>
      </c>
      <c r="N26" s="4">
        <f t="shared" si="27"/>
        <v>5.88</v>
      </c>
      <c r="O26" s="4" t="str">
        <f t="shared" si="5"/>
        <v>-</v>
      </c>
      <c r="Q26" s="8"/>
      <c r="R26" s="9"/>
      <c r="S26" s="9"/>
      <c r="T26" s="9"/>
      <c r="U26" s="10"/>
      <c r="V26" s="10"/>
      <c r="W26" s="10"/>
    </row>
    <row r="27" spans="1:60" x14ac:dyDescent="0.25">
      <c r="I27" s="3" t="s">
        <v>53</v>
      </c>
      <c r="J27" s="1">
        <v>16</v>
      </c>
      <c r="K27" s="1">
        <v>127</v>
      </c>
      <c r="L27" s="1">
        <v>21</v>
      </c>
      <c r="M27" s="4" t="str">
        <f t="shared" ref="M27" si="28">IF(J27=12,K27*0.01*L27,"-")</f>
        <v>-</v>
      </c>
      <c r="N27" s="4">
        <f t="shared" ref="N27" si="29">IF(J27=16, K27*0.01*L27,"-")</f>
        <v>26.67</v>
      </c>
      <c r="O27" s="4" t="str">
        <f t="shared" si="5"/>
        <v>-</v>
      </c>
      <c r="Q27" s="8"/>
      <c r="R27" s="9"/>
      <c r="S27" s="9"/>
      <c r="T27" s="9"/>
      <c r="U27" s="10"/>
      <c r="V27" s="10"/>
      <c r="W27" s="10"/>
    </row>
    <row r="28" spans="1:60" x14ac:dyDescent="0.25">
      <c r="B28" s="6" t="s">
        <v>28</v>
      </c>
      <c r="C28" s="6" t="s">
        <v>29</v>
      </c>
      <c r="D28" s="6" t="s">
        <v>30</v>
      </c>
      <c r="E28" s="6" t="s">
        <v>31</v>
      </c>
      <c r="I28" s="3" t="s">
        <v>55</v>
      </c>
      <c r="J28" s="1">
        <v>12</v>
      </c>
      <c r="K28" s="1">
        <v>200</v>
      </c>
      <c r="L28" s="1">
        <v>12</v>
      </c>
      <c r="M28" s="4">
        <f t="shared" ref="M28" si="30">IF(J28=12,K28*0.01*L28,"-")</f>
        <v>24</v>
      </c>
      <c r="N28" s="4" t="str">
        <f t="shared" ref="N28" si="31">IF(J28=16, K28*0.01*L28,"-")</f>
        <v>-</v>
      </c>
      <c r="O28" s="4" t="str">
        <f t="shared" si="5"/>
        <v>-</v>
      </c>
      <c r="Q28" s="8"/>
      <c r="R28" s="9"/>
      <c r="S28" s="9"/>
      <c r="T28" s="9"/>
      <c r="U28" s="10"/>
      <c r="V28" s="10"/>
      <c r="W28" s="10"/>
    </row>
    <row r="29" spans="1:60" x14ac:dyDescent="0.25">
      <c r="B29" s="7" t="s">
        <v>32</v>
      </c>
      <c r="C29" s="6">
        <v>23</v>
      </c>
      <c r="D29" s="6">
        <v>85</v>
      </c>
      <c r="E29" s="6">
        <f>C29+2*D29</f>
        <v>193</v>
      </c>
      <c r="I29" s="3" t="s">
        <v>56</v>
      </c>
      <c r="J29" s="1">
        <v>12</v>
      </c>
      <c r="K29" s="1">
        <v>300</v>
      </c>
      <c r="L29" s="1">
        <v>12</v>
      </c>
      <c r="M29" s="4">
        <f t="shared" ref="M29:M32" si="32">IF(J29=12,K29*0.01*L29,"-")</f>
        <v>36</v>
      </c>
      <c r="N29" s="4" t="str">
        <f t="shared" ref="N29:N32" si="33">IF(J29=16, K29*0.01*L29,"-")</f>
        <v>-</v>
      </c>
      <c r="O29" s="4" t="str">
        <f t="shared" si="5"/>
        <v>-</v>
      </c>
      <c r="Q29" s="8"/>
      <c r="R29" s="9"/>
      <c r="S29" s="9"/>
      <c r="T29" s="9"/>
      <c r="U29" s="10"/>
      <c r="V29" s="10"/>
      <c r="W29" s="10"/>
    </row>
    <row r="30" spans="1:60" x14ac:dyDescent="0.25">
      <c r="B30" s="7" t="s">
        <v>33</v>
      </c>
      <c r="C30" s="6">
        <v>23</v>
      </c>
      <c r="D30" s="6">
        <v>90</v>
      </c>
      <c r="E30" s="6">
        <f t="shared" ref="E30:E39" si="34">C30+2*D30</f>
        <v>203</v>
      </c>
      <c r="I30" s="3" t="s">
        <v>57</v>
      </c>
      <c r="J30" s="1">
        <v>12</v>
      </c>
      <c r="K30" s="1">
        <v>183</v>
      </c>
      <c r="L30" s="1">
        <v>52</v>
      </c>
      <c r="M30" s="4">
        <f t="shared" si="32"/>
        <v>95.16</v>
      </c>
      <c r="N30" s="4" t="str">
        <f t="shared" si="33"/>
        <v>-</v>
      </c>
      <c r="O30" s="4" t="str">
        <f t="shared" si="5"/>
        <v>-</v>
      </c>
      <c r="Q30" s="8"/>
      <c r="R30" s="9"/>
      <c r="S30" s="9"/>
      <c r="T30" s="9"/>
      <c r="U30" s="10"/>
      <c r="V30" s="10"/>
      <c r="W30" s="10"/>
    </row>
    <row r="31" spans="1:60" x14ac:dyDescent="0.25">
      <c r="B31" s="7" t="s">
        <v>34</v>
      </c>
      <c r="C31" s="6">
        <v>23</v>
      </c>
      <c r="D31" s="6">
        <v>95</v>
      </c>
      <c r="E31" s="6">
        <f t="shared" si="34"/>
        <v>213</v>
      </c>
      <c r="I31" s="3" t="s">
        <v>19</v>
      </c>
      <c r="J31" s="1">
        <v>12</v>
      </c>
      <c r="K31" s="1">
        <v>205</v>
      </c>
      <c r="L31" s="1">
        <v>52</v>
      </c>
      <c r="M31" s="4">
        <f t="shared" si="32"/>
        <v>106.6</v>
      </c>
      <c r="N31" s="4" t="str">
        <f t="shared" si="33"/>
        <v>-</v>
      </c>
      <c r="O31" s="4" t="str">
        <f t="shared" si="5"/>
        <v>-</v>
      </c>
      <c r="Q31" s="8"/>
      <c r="R31" s="9"/>
      <c r="S31" s="9"/>
      <c r="T31" s="9"/>
      <c r="U31" s="10"/>
      <c r="V31" s="10"/>
      <c r="W31" s="10"/>
    </row>
    <row r="32" spans="1:60" x14ac:dyDescent="0.25">
      <c r="B32" s="7" t="s">
        <v>35</v>
      </c>
      <c r="C32" s="6">
        <v>23</v>
      </c>
      <c r="D32" s="6">
        <v>100</v>
      </c>
      <c r="E32" s="6">
        <f t="shared" si="34"/>
        <v>223</v>
      </c>
      <c r="I32" s="3" t="s">
        <v>20</v>
      </c>
      <c r="J32" s="1">
        <v>12</v>
      </c>
      <c r="K32" s="1">
        <v>55</v>
      </c>
      <c r="L32" s="1">
        <v>14</v>
      </c>
      <c r="M32" s="4">
        <f t="shared" si="32"/>
        <v>7.7000000000000011</v>
      </c>
      <c r="N32" s="4" t="str">
        <f t="shared" si="33"/>
        <v>-</v>
      </c>
      <c r="O32" s="4" t="str">
        <f t="shared" si="5"/>
        <v>-</v>
      </c>
      <c r="Q32" s="8"/>
      <c r="R32" s="9"/>
      <c r="S32" s="9"/>
      <c r="T32" s="9"/>
      <c r="U32" s="10"/>
      <c r="V32" s="10"/>
      <c r="W32" s="10"/>
    </row>
    <row r="33" spans="2:23" x14ac:dyDescent="0.25">
      <c r="B33" s="7" t="s">
        <v>36</v>
      </c>
      <c r="C33" s="6">
        <v>23</v>
      </c>
      <c r="D33" s="6">
        <v>105</v>
      </c>
      <c r="E33" s="6">
        <f t="shared" si="34"/>
        <v>233</v>
      </c>
      <c r="I33" s="3" t="s">
        <v>21</v>
      </c>
      <c r="J33" s="1">
        <v>20</v>
      </c>
      <c r="K33" s="1">
        <v>160</v>
      </c>
      <c r="L33" s="1">
        <v>24</v>
      </c>
      <c r="M33" s="4" t="str">
        <f t="shared" ref="M33" si="35">IF(J33=12,K33*0.01*L33,"-")</f>
        <v>-</v>
      </c>
      <c r="N33" s="4" t="str">
        <f t="shared" ref="N33" si="36">IF(J33=16, K33*0.01*L33,"-")</f>
        <v>-</v>
      </c>
      <c r="O33" s="4">
        <f t="shared" si="5"/>
        <v>38.400000000000006</v>
      </c>
      <c r="Q33" s="8"/>
      <c r="R33" s="9"/>
      <c r="S33" s="9"/>
      <c r="T33" s="9"/>
      <c r="U33" s="10"/>
      <c r="V33" s="10"/>
      <c r="W33" s="10"/>
    </row>
    <row r="34" spans="2:23" x14ac:dyDescent="0.25">
      <c r="B34" s="7" t="s">
        <v>37</v>
      </c>
      <c r="C34" s="6">
        <v>23</v>
      </c>
      <c r="D34" s="6">
        <v>115</v>
      </c>
      <c r="E34" s="6">
        <f t="shared" si="34"/>
        <v>253</v>
      </c>
      <c r="I34" s="14" t="s">
        <v>13</v>
      </c>
      <c r="J34" s="15"/>
      <c r="K34" s="15"/>
      <c r="L34" s="16"/>
      <c r="M34" s="4">
        <f>SUM(M5:M33)</f>
        <v>380.06</v>
      </c>
      <c r="N34" s="4">
        <f>SUM(N5:N33)</f>
        <v>142.07</v>
      </c>
      <c r="O34" s="4">
        <f>SUM(O5:O33)</f>
        <v>38.400000000000006</v>
      </c>
    </row>
    <row r="35" spans="2:23" x14ac:dyDescent="0.25">
      <c r="B35" s="7" t="s">
        <v>38</v>
      </c>
      <c r="C35" s="6">
        <v>23</v>
      </c>
      <c r="D35" s="6">
        <v>125</v>
      </c>
      <c r="E35" s="6">
        <f t="shared" si="34"/>
        <v>273</v>
      </c>
      <c r="I35" s="14" t="s">
        <v>14</v>
      </c>
      <c r="J35" s="15"/>
      <c r="K35" s="15"/>
      <c r="L35" s="16"/>
      <c r="M35" s="5">
        <v>0.88800000000000001</v>
      </c>
      <c r="N35" s="5">
        <v>1.59</v>
      </c>
      <c r="O35" s="5">
        <v>2.48</v>
      </c>
    </row>
    <row r="36" spans="2:23" x14ac:dyDescent="0.25">
      <c r="B36" s="7" t="s">
        <v>39</v>
      </c>
      <c r="C36" s="6">
        <v>23</v>
      </c>
      <c r="D36" s="6">
        <v>145</v>
      </c>
      <c r="E36" s="6">
        <f t="shared" si="34"/>
        <v>313</v>
      </c>
      <c r="I36" s="14" t="s">
        <v>15</v>
      </c>
      <c r="J36" s="15"/>
      <c r="K36" s="15"/>
      <c r="L36" s="16"/>
      <c r="M36" s="4">
        <f>M34*M35</f>
        <v>337.49328000000003</v>
      </c>
      <c r="N36" s="4">
        <f>N34*N35</f>
        <v>225.8913</v>
      </c>
      <c r="O36" s="4">
        <f>O34*O35</f>
        <v>95.232000000000014</v>
      </c>
    </row>
    <row r="37" spans="2:23" x14ac:dyDescent="0.25">
      <c r="B37" s="7" t="s">
        <v>40</v>
      </c>
      <c r="C37" s="6">
        <v>23</v>
      </c>
      <c r="D37" s="6">
        <v>165</v>
      </c>
      <c r="E37" s="6">
        <f t="shared" si="34"/>
        <v>353</v>
      </c>
      <c r="I37" s="14" t="s">
        <v>59</v>
      </c>
      <c r="J37" s="15"/>
      <c r="K37" s="15"/>
      <c r="L37" s="16"/>
      <c r="M37" s="23">
        <f>M36+N36+O36</f>
        <v>658.61658</v>
      </c>
      <c r="N37" s="39"/>
      <c r="O37" s="24"/>
    </row>
    <row r="38" spans="2:23" x14ac:dyDescent="0.25">
      <c r="B38" s="7" t="s">
        <v>41</v>
      </c>
      <c r="C38" s="6">
        <v>23</v>
      </c>
      <c r="D38" s="6">
        <v>200</v>
      </c>
      <c r="E38" s="6">
        <f t="shared" si="34"/>
        <v>423</v>
      </c>
      <c r="I38" s="14" t="s">
        <v>60</v>
      </c>
      <c r="J38" s="15"/>
      <c r="K38" s="15"/>
      <c r="L38" s="16"/>
      <c r="M38" s="23">
        <f>M37*2</f>
        <v>1317.23316</v>
      </c>
      <c r="N38" s="39"/>
      <c r="O38" s="24"/>
    </row>
    <row r="39" spans="2:23" x14ac:dyDescent="0.25">
      <c r="B39" s="7" t="s">
        <v>42</v>
      </c>
      <c r="C39" s="6">
        <v>23</v>
      </c>
      <c r="D39" s="6">
        <v>270</v>
      </c>
      <c r="E39" s="6">
        <f t="shared" si="34"/>
        <v>563</v>
      </c>
    </row>
    <row r="41" spans="2:23" x14ac:dyDescent="0.25">
      <c r="B41" s="6" t="s">
        <v>28</v>
      </c>
      <c r="C41" s="6" t="s">
        <v>29</v>
      </c>
      <c r="D41" s="6" t="s">
        <v>30</v>
      </c>
      <c r="E41" s="6" t="s">
        <v>31</v>
      </c>
    </row>
    <row r="42" spans="2:23" x14ac:dyDescent="0.25">
      <c r="B42" s="7" t="s">
        <v>43</v>
      </c>
      <c r="C42" s="6">
        <v>27</v>
      </c>
      <c r="D42" s="6">
        <v>200</v>
      </c>
      <c r="E42" s="6">
        <f>C42+2*D42</f>
        <v>427</v>
      </c>
    </row>
    <row r="43" spans="2:23" x14ac:dyDescent="0.25">
      <c r="B43" s="7" t="s">
        <v>44</v>
      </c>
      <c r="C43" s="6">
        <v>27</v>
      </c>
      <c r="D43" s="6">
        <v>165</v>
      </c>
      <c r="E43" s="6">
        <f t="shared" ref="E43:E52" si="37">C43+2*D43</f>
        <v>357</v>
      </c>
    </row>
    <row r="44" spans="2:23" x14ac:dyDescent="0.25">
      <c r="B44" s="7" t="s">
        <v>45</v>
      </c>
      <c r="C44" s="6">
        <v>27</v>
      </c>
      <c r="D44" s="6">
        <v>130</v>
      </c>
      <c r="E44" s="6">
        <f t="shared" si="37"/>
        <v>287</v>
      </c>
    </row>
    <row r="45" spans="2:23" x14ac:dyDescent="0.25">
      <c r="B45" s="7" t="s">
        <v>46</v>
      </c>
      <c r="C45" s="6">
        <v>27</v>
      </c>
      <c r="D45" s="6">
        <v>110</v>
      </c>
      <c r="E45" s="6">
        <f t="shared" si="37"/>
        <v>247</v>
      </c>
    </row>
    <row r="46" spans="2:23" x14ac:dyDescent="0.25">
      <c r="B46" s="7" t="s">
        <v>47</v>
      </c>
      <c r="C46" s="6">
        <v>27</v>
      </c>
      <c r="D46" s="6">
        <v>95</v>
      </c>
      <c r="E46" s="6">
        <f t="shared" si="37"/>
        <v>217</v>
      </c>
    </row>
    <row r="47" spans="2:23" x14ac:dyDescent="0.25">
      <c r="B47" s="7" t="s">
        <v>48</v>
      </c>
      <c r="C47" s="6">
        <v>27</v>
      </c>
      <c r="D47" s="6">
        <v>85</v>
      </c>
      <c r="E47" s="6">
        <f t="shared" si="37"/>
        <v>197</v>
      </c>
    </row>
    <row r="48" spans="2:23" x14ac:dyDescent="0.25">
      <c r="B48" s="7" t="s">
        <v>49</v>
      </c>
      <c r="C48" s="6">
        <v>27</v>
      </c>
      <c r="D48" s="6">
        <v>75</v>
      </c>
      <c r="E48" s="6">
        <f t="shared" si="37"/>
        <v>177</v>
      </c>
    </row>
    <row r="49" spans="2:5" x14ac:dyDescent="0.25">
      <c r="B49" s="7" t="s">
        <v>50</v>
      </c>
      <c r="C49" s="6">
        <v>27</v>
      </c>
      <c r="D49" s="6">
        <v>70</v>
      </c>
      <c r="E49" s="6">
        <f t="shared" si="37"/>
        <v>167</v>
      </c>
    </row>
    <row r="50" spans="2:5" x14ac:dyDescent="0.25">
      <c r="B50" s="7" t="s">
        <v>51</v>
      </c>
      <c r="C50" s="6">
        <v>27</v>
      </c>
      <c r="D50" s="6">
        <v>65</v>
      </c>
      <c r="E50" s="6">
        <f t="shared" si="37"/>
        <v>157</v>
      </c>
    </row>
    <row r="51" spans="2:5" x14ac:dyDescent="0.25">
      <c r="B51" s="7" t="s">
        <v>52</v>
      </c>
      <c r="C51" s="6">
        <v>27</v>
      </c>
      <c r="D51" s="6">
        <v>60</v>
      </c>
      <c r="E51" s="6">
        <f t="shared" si="37"/>
        <v>147</v>
      </c>
    </row>
    <row r="52" spans="2:5" x14ac:dyDescent="0.25">
      <c r="B52" s="7" t="s">
        <v>53</v>
      </c>
      <c r="C52" s="6">
        <v>27</v>
      </c>
      <c r="D52" s="6">
        <v>50</v>
      </c>
      <c r="E52" s="6">
        <f t="shared" si="37"/>
        <v>127</v>
      </c>
    </row>
  </sheetData>
  <mergeCells count="116">
    <mergeCell ref="AT14:AW14"/>
    <mergeCell ref="AX14:AY14"/>
    <mergeCell ref="I38:L38"/>
    <mergeCell ref="M38:O38"/>
    <mergeCell ref="I35:L35"/>
    <mergeCell ref="I36:L36"/>
    <mergeCell ref="I37:L37"/>
    <mergeCell ref="M37:O37"/>
    <mergeCell ref="AM1:AR1"/>
    <mergeCell ref="AM2:AM4"/>
    <mergeCell ref="AO2:AO3"/>
    <mergeCell ref="AP2:AP3"/>
    <mergeCell ref="AQ2:AR3"/>
    <mergeCell ref="AQ4:AR4"/>
    <mergeCell ref="AM9:AP9"/>
    <mergeCell ref="AQ9:AR9"/>
    <mergeCell ref="AM10:AP10"/>
    <mergeCell ref="AQ10:AR10"/>
    <mergeCell ref="AQ5:AR5"/>
    <mergeCell ref="AQ6:AR6"/>
    <mergeCell ref="AQ7:AR7"/>
    <mergeCell ref="AM8:AP8"/>
    <mergeCell ref="AQ8:AR8"/>
    <mergeCell ref="AC4:AD4"/>
    <mergeCell ref="Q1:W1"/>
    <mergeCell ref="Q2:Q4"/>
    <mergeCell ref="S2:S3"/>
    <mergeCell ref="T2:T3"/>
    <mergeCell ref="U2:W3"/>
    <mergeCell ref="I34:L34"/>
    <mergeCell ref="A1:G1"/>
    <mergeCell ref="A2:A4"/>
    <mergeCell ref="C2:C3"/>
    <mergeCell ref="D2:D3"/>
    <mergeCell ref="E2:G3"/>
    <mergeCell ref="A22:D22"/>
    <mergeCell ref="A23:D23"/>
    <mergeCell ref="A24:D24"/>
    <mergeCell ref="A25:D25"/>
    <mergeCell ref="E25:G25"/>
    <mergeCell ref="I1:O1"/>
    <mergeCell ref="I2:I4"/>
    <mergeCell ref="K2:K3"/>
    <mergeCell ref="L2:L3"/>
    <mergeCell ref="M2:O3"/>
    <mergeCell ref="Q24:T24"/>
    <mergeCell ref="U24:W24"/>
    <mergeCell ref="Y13:AB13"/>
    <mergeCell ref="Y14:AB14"/>
    <mergeCell ref="AC11:AD11"/>
    <mergeCell ref="Y15:AB15"/>
    <mergeCell ref="AC15:AD15"/>
    <mergeCell ref="Q20:T20"/>
    <mergeCell ref="Q21:T21"/>
    <mergeCell ref="Q22:T22"/>
    <mergeCell ref="Q23:T23"/>
    <mergeCell ref="U23:W23"/>
    <mergeCell ref="Y12:AB12"/>
    <mergeCell ref="AC13:AD13"/>
    <mergeCell ref="AC14:AD14"/>
    <mergeCell ref="AC8:AD8"/>
    <mergeCell ref="AC9:AD9"/>
    <mergeCell ref="AC10:AD10"/>
    <mergeCell ref="AC12:AD12"/>
    <mergeCell ref="AF11:AI11"/>
    <mergeCell ref="AC5:AD5"/>
    <mergeCell ref="AC6:AD6"/>
    <mergeCell ref="AC7:AD7"/>
    <mergeCell ref="Y1:AD1"/>
    <mergeCell ref="Y2:Y4"/>
    <mergeCell ref="AA2:AA3"/>
    <mergeCell ref="AB2:AB3"/>
    <mergeCell ref="AC2:AD3"/>
    <mergeCell ref="AF1:AK1"/>
    <mergeCell ref="AF2:AF4"/>
    <mergeCell ref="AH2:AH3"/>
    <mergeCell ref="AI2:AI3"/>
    <mergeCell ref="AJ2:AK3"/>
    <mergeCell ref="AJ4:AK4"/>
    <mergeCell ref="AJ5:AK5"/>
    <mergeCell ref="AJ6:AK6"/>
    <mergeCell ref="AJ7:AK7"/>
    <mergeCell ref="AT1:AY1"/>
    <mergeCell ref="AT2:AT4"/>
    <mergeCell ref="AV2:AV3"/>
    <mergeCell ref="AW2:AW3"/>
    <mergeCell ref="AX2:AY3"/>
    <mergeCell ref="AX4:AY4"/>
    <mergeCell ref="AJ11:AK11"/>
    <mergeCell ref="AF8:AI8"/>
    <mergeCell ref="AJ8:AK8"/>
    <mergeCell ref="AF9:AI9"/>
    <mergeCell ref="AJ9:AK9"/>
    <mergeCell ref="AF10:AI10"/>
    <mergeCell ref="AJ10:AK10"/>
    <mergeCell ref="AX10:AY10"/>
    <mergeCell ref="AX11:AY11"/>
    <mergeCell ref="AT13:AW13"/>
    <mergeCell ref="AX13:AY13"/>
    <mergeCell ref="AX5:AY5"/>
    <mergeCell ref="AX6:AY6"/>
    <mergeCell ref="AX7:AY7"/>
    <mergeCell ref="AT12:AW12"/>
    <mergeCell ref="AX12:AY12"/>
    <mergeCell ref="AX8:AY8"/>
    <mergeCell ref="AX9:AY9"/>
    <mergeCell ref="BA2:BA4"/>
    <mergeCell ref="BC2:BC3"/>
    <mergeCell ref="BD2:BD3"/>
    <mergeCell ref="BA22:BD22"/>
    <mergeCell ref="BA23:BD23"/>
    <mergeCell ref="BA24:BD24"/>
    <mergeCell ref="BE2:BH3"/>
    <mergeCell ref="BA1:BH1"/>
    <mergeCell ref="BE24:BH24"/>
    <mergeCell ref="BA21:BD2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Ciemierzewski</dc:creator>
  <cp:lastModifiedBy>Ciemierzewski Mateusz (STUD)</cp:lastModifiedBy>
  <dcterms:created xsi:type="dcterms:W3CDTF">2015-06-05T18:17:20Z</dcterms:created>
  <dcterms:modified xsi:type="dcterms:W3CDTF">2023-11-27T10:01:10Z</dcterms:modified>
</cp:coreProperties>
</file>