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kota\Desktop\Przetargi na 2025 r\1. Taśmy\"/>
    </mc:Choice>
  </mc:AlternateContent>
  <bookViews>
    <workbookView xWindow="0" yWindow="0" windowWidth="23040" windowHeight="9264"/>
  </bookViews>
  <sheets>
    <sheet name="cennik jednostkowy" sheetId="6" r:id="rId1"/>
    <sheet name="wartość cenowa wymiany taśm" sheetId="5" r:id="rId2"/>
  </sheets>
  <definedNames>
    <definedName name="_xlnm._FilterDatabase" localSheetId="1" hidden="1">'wartość cenowa wymiany taśm'!$B$3:$M$26</definedName>
    <definedName name="_xlnm.Print_Area" localSheetId="1">'wartość cenowa wymiany taśm'!$A$1:$M$28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J4" i="5" s="1"/>
  <c r="I5" i="5"/>
  <c r="J5" i="5" s="1"/>
  <c r="I6" i="5"/>
  <c r="I7" i="5"/>
  <c r="J7" i="5" s="1"/>
  <c r="I8" i="5"/>
  <c r="I9" i="5"/>
  <c r="J9" i="5" s="1"/>
  <c r="I10" i="5"/>
  <c r="I11" i="5"/>
  <c r="J11" i="5" s="1"/>
  <c r="I12" i="5"/>
  <c r="J12" i="5" s="1"/>
  <c r="I13" i="5"/>
  <c r="J13" i="5" s="1"/>
  <c r="I14" i="5"/>
  <c r="I15" i="5"/>
  <c r="I16" i="5"/>
  <c r="I17" i="5"/>
  <c r="I18" i="5"/>
  <c r="I19" i="5"/>
  <c r="J19" i="5" s="1"/>
  <c r="I20" i="5"/>
  <c r="J20" i="5" s="1"/>
  <c r="I21" i="5"/>
  <c r="J21" i="5" s="1"/>
  <c r="I22" i="5"/>
  <c r="J22" i="5" s="1"/>
  <c r="I23" i="5"/>
  <c r="I24" i="5"/>
  <c r="G4" i="5"/>
  <c r="G5" i="5"/>
  <c r="G6" i="5"/>
  <c r="H6" i="5" s="1"/>
  <c r="G7" i="5"/>
  <c r="J14" i="5"/>
  <c r="J24" i="5"/>
  <c r="J23" i="5"/>
  <c r="J18" i="5"/>
  <c r="J17" i="5"/>
  <c r="J10" i="5"/>
  <c r="J8" i="5"/>
  <c r="J6" i="5"/>
  <c r="J15" i="5"/>
  <c r="J16" i="5"/>
  <c r="G8" i="5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G17" i="5"/>
  <c r="H17" i="5" s="1"/>
  <c r="G18" i="5"/>
  <c r="G19" i="5"/>
  <c r="H19" i="5" s="1"/>
  <c r="G20" i="5"/>
  <c r="H20" i="5" s="1"/>
  <c r="G21" i="5"/>
  <c r="H21" i="5" s="1"/>
  <c r="G22" i="5"/>
  <c r="H22" i="5" s="1"/>
  <c r="G23" i="5"/>
  <c r="H23" i="5" s="1"/>
  <c r="G24" i="5"/>
  <c r="G29" i="6"/>
  <c r="H29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K21" i="5" l="1"/>
  <c r="L21" i="5" s="1"/>
  <c r="M21" i="5" s="1"/>
  <c r="K11" i="5"/>
  <c r="L11" i="5" s="1"/>
  <c r="M11" i="5" s="1"/>
  <c r="K6" i="5"/>
  <c r="L6" i="5" s="1"/>
  <c r="K15" i="5"/>
  <c r="L15" i="5" s="1"/>
  <c r="M15" i="5" s="1"/>
  <c r="K9" i="5"/>
  <c r="L9" i="5" s="1"/>
  <c r="K19" i="5"/>
  <c r="L19" i="5" s="1"/>
  <c r="M19" i="5" s="1"/>
  <c r="K10" i="5"/>
  <c r="L10" i="5" s="1"/>
  <c r="M10" i="5" s="1"/>
  <c r="K20" i="5"/>
  <c r="L20" i="5" s="1"/>
  <c r="M20" i="5" s="1"/>
  <c r="K22" i="5"/>
  <c r="L22" i="5" s="1"/>
  <c r="K23" i="5"/>
  <c r="L23" i="5" s="1"/>
  <c r="M23" i="5" s="1"/>
  <c r="K12" i="5"/>
  <c r="L12" i="5" s="1"/>
  <c r="M12" i="5" s="1"/>
  <c r="K13" i="5"/>
  <c r="L13" i="5" s="1"/>
  <c r="M13" i="5" s="1"/>
  <c r="K17" i="5"/>
  <c r="L17" i="5" s="1"/>
  <c r="K14" i="5"/>
  <c r="L14" i="5" s="1"/>
  <c r="M14" i="5" s="1"/>
  <c r="H4" i="5"/>
  <c r="K4" i="5" s="1"/>
  <c r="L4" i="5" s="1"/>
  <c r="M4" i="5" s="1"/>
  <c r="H5" i="5"/>
  <c r="K5" i="5" s="1"/>
  <c r="L5" i="5" s="1"/>
  <c r="H18" i="5"/>
  <c r="K18" i="5" s="1"/>
  <c r="L18" i="5" s="1"/>
  <c r="M18" i="5" s="1"/>
  <c r="H24" i="5"/>
  <c r="K24" i="5" s="1"/>
  <c r="L24" i="5" s="1"/>
  <c r="M24" i="5" s="1"/>
  <c r="H16" i="5"/>
  <c r="K16" i="5" s="1"/>
  <c r="H8" i="5"/>
  <c r="K8" i="5" s="1"/>
  <c r="L8" i="5" s="1"/>
  <c r="M8" i="5" s="1"/>
  <c r="H7" i="5"/>
  <c r="K7" i="5" s="1"/>
  <c r="L7" i="5" s="1"/>
  <c r="M7" i="5" s="1"/>
  <c r="M6" i="5" l="1"/>
  <c r="M9" i="5"/>
  <c r="L16" i="5"/>
  <c r="M16" i="5" s="1"/>
  <c r="M22" i="5"/>
  <c r="M17" i="5"/>
  <c r="K26" i="5"/>
  <c r="M26" i="5" s="1"/>
  <c r="M5" i="5"/>
</calcChain>
</file>

<file path=xl/sharedStrings.xml><?xml version="1.0" encoding="utf-8"?>
<sst xmlns="http://schemas.openxmlformats.org/spreadsheetml/2006/main" count="216" uniqueCount="56">
  <si>
    <t>Lp.</t>
  </si>
  <si>
    <t>gładka</t>
  </si>
  <si>
    <t>EP 400/3 4+2</t>
  </si>
  <si>
    <t>olejo- i tłuszczo- odporna</t>
  </si>
  <si>
    <t>EP 400/3 2.5+0</t>
  </si>
  <si>
    <t>progowa</t>
  </si>
  <si>
    <t>EP 400/3 3+0</t>
  </si>
  <si>
    <t>Typ taśmy</t>
  </si>
  <si>
    <t>Radzaj powierzchni
 transportującej</t>
  </si>
  <si>
    <t>szerokość taśmy
/ mm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</si>
  <si>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</si>
  <si>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</si>
  <si>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</si>
  <si>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</si>
  <si>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</si>
  <si>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</si>
  <si>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</si>
  <si>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</si>
  <si>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</si>
  <si>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</si>
  <si>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</si>
  <si>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</si>
  <si>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</si>
  <si>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</si>
  <si>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</si>
  <si>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</si>
  <si>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</si>
  <si>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</si>
  <si>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</si>
  <si>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</si>
  <si>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</si>
  <si>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Podatek
 VAT</t>
  </si>
  <si>
    <t>Rodzaj 
taśmy</t>
  </si>
  <si>
    <t>*</t>
  </si>
  <si>
    <t>cena 1mb taśmy brutto</t>
  </si>
  <si>
    <t>szacowana do wymiany długość w mb</t>
  </si>
  <si>
    <t>22.</t>
  </si>
  <si>
    <t>SUMA od poz. 1 do 22</t>
  </si>
  <si>
    <t>**</t>
  </si>
  <si>
    <t>cena 1mb 
taśmy netto *</t>
  </si>
  <si>
    <t>wykonanie połączenia</t>
  </si>
  <si>
    <t>cena połączenia dla 1mb 
taśmy netto **</t>
  </si>
  <si>
    <t>połączenie na zimno taśmy</t>
  </si>
  <si>
    <t>gładka / progowa</t>
  </si>
  <si>
    <t>wartość wymiany</t>
  </si>
  <si>
    <t>wartość trzech połączeń</t>
  </si>
  <si>
    <t>wartość wymiany taśmy z połączeniem netto</t>
  </si>
  <si>
    <t>cena wykonania połaczenia na zimno taśmy o szerokości 1 mb (wzór dla taśmy o szerokości 800 mm = cena * 0,8 mb = wartość łączenia; wzór dla taśmy o szerokości 1 200 mb = cena * 1,2 mb = wartość łączenia)</t>
  </si>
  <si>
    <t xml:space="preserve">cena jednostkowa 1mb 
taśmy netto </t>
  </si>
  <si>
    <t>cena jednostkowa połączenia taśmy</t>
  </si>
  <si>
    <t xml:space="preserve">* </t>
  </si>
  <si>
    <t>wartość wymiany
taśmy z połączeniem brutto *</t>
  </si>
  <si>
    <t>suma wartości wymiany taśmy z połączeniem brutto (kolumna M wiersz 26) stanowi cenę brutto za całość przedmiotu zamówienia (suma brutto pozycji 1 -22) wpisaną do formularza oferty</t>
  </si>
  <si>
    <t>SZACOWANIE WARTOŚCI -CENNIK szacunkowy WARTOŚCI wymiany każdego rodzaju taśm znajdujących się u Zamawiającego</t>
  </si>
  <si>
    <t>CENNIK  1 mb taśm z każdego rodzaju, możliwego do wymiany</t>
  </si>
  <si>
    <r>
      <rPr>
        <u/>
        <sz val="9"/>
        <rFont val="Times New Roman"/>
        <family val="1"/>
        <charset val="238"/>
      </rPr>
      <t>cena =</t>
    </r>
    <r>
      <rPr>
        <sz val="9"/>
        <rFont val="Times New Roman"/>
        <family val="1"/>
        <charset val="238"/>
      </rPr>
      <t xml:space="preserve"> wartość 1mb taśmy netto wraz z uwzględnieniem kosztów serwisowych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</si>
</sst>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u/>
      <sz val="9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4" fontId="2" fillId="0" borderId="12" xfId="1" applyFont="1" applyBorder="1"/>
    <xf numFmtId="44" fontId="2" fillId="0" borderId="13" xfId="1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10" fillId="0" borderId="12" xfId="1" applyFont="1" applyBorder="1"/>
    <xf numFmtId="44" fontId="10" fillId="0" borderId="1" xfId="1" applyFont="1" applyBorder="1"/>
    <xf numFmtId="44" fontId="10" fillId="2" borderId="1" xfId="1" applyFont="1" applyFill="1" applyBorder="1"/>
    <xf numFmtId="0" fontId="8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44" fontId="10" fillId="0" borderId="12" xfId="1" applyFont="1" applyBorder="1" applyAlignment="1">
      <alignment vertical="center"/>
    </xf>
    <xf numFmtId="44" fontId="2" fillId="0" borderId="12" xfId="1" applyFont="1" applyBorder="1" applyAlignment="1">
      <alignment vertical="center"/>
    </xf>
    <xf numFmtId="44" fontId="10" fillId="0" borderId="1" xfId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44" fontId="1" fillId="0" borderId="5" xfId="0" applyNumberFormat="1" applyFont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44" fontId="10" fillId="3" borderId="12" xfId="1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 wrapText="1"/>
    </xf>
    <xf numFmtId="44" fontId="2" fillId="4" borderId="12" xfId="1" applyFont="1" applyFill="1" applyBorder="1" applyAlignment="1">
      <alignment vertical="center"/>
    </xf>
    <xf numFmtId="44" fontId="1" fillId="4" borderId="17" xfId="0" applyNumberFormat="1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 wrapText="1"/>
    </xf>
    <xf numFmtId="44" fontId="2" fillId="5" borderId="13" xfId="1" applyFont="1" applyFill="1" applyBorder="1" applyAlignment="1">
      <alignment vertical="center"/>
    </xf>
    <xf numFmtId="44" fontId="2" fillId="5" borderId="3" xfId="1" applyFont="1" applyFill="1" applyBorder="1" applyAlignment="1">
      <alignment vertical="center"/>
    </xf>
    <xf numFmtId="44" fontId="1" fillId="6" borderId="6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B33" sqref="B33:H33"/>
    </sheetView>
  </sheetViews>
  <sheetFormatPr defaultRowHeight="13.8"/>
  <cols>
    <col min="2" max="2" width="12.3984375" bestFit="1" customWidth="1"/>
    <col min="3" max="3" width="7.09765625" bestFit="1" customWidth="1"/>
    <col min="5" max="5" width="21.59765625" customWidth="1"/>
    <col min="6" max="6" width="12.3984375" customWidth="1"/>
    <col min="8" max="8" width="13" customWidth="1"/>
  </cols>
  <sheetData>
    <row r="1" spans="1:8">
      <c r="A1" s="57" t="s">
        <v>54</v>
      </c>
      <c r="B1" s="58"/>
      <c r="C1" s="58"/>
      <c r="D1" s="58"/>
      <c r="E1" s="58"/>
      <c r="F1" s="58"/>
      <c r="G1" s="58"/>
      <c r="H1" s="58"/>
    </row>
    <row r="2" spans="1:8" ht="18" thickBot="1">
      <c r="A2" s="59"/>
      <c r="B2" s="59"/>
      <c r="C2" s="5"/>
      <c r="D2" s="5"/>
      <c r="E2" s="5"/>
      <c r="F2" s="5"/>
      <c r="G2" s="5"/>
      <c r="H2" s="5"/>
    </row>
    <row r="3" spans="1:8" ht="40.799999999999997" thickTop="1" thickBot="1">
      <c r="A3" s="13" t="s">
        <v>0</v>
      </c>
      <c r="B3" s="14" t="s">
        <v>7</v>
      </c>
      <c r="C3" s="15" t="s">
        <v>32</v>
      </c>
      <c r="D3" s="15" t="s">
        <v>9</v>
      </c>
      <c r="E3" s="15" t="s">
        <v>8</v>
      </c>
      <c r="F3" s="15" t="s">
        <v>39</v>
      </c>
      <c r="G3" s="15" t="s">
        <v>31</v>
      </c>
      <c r="H3" s="16" t="s">
        <v>34</v>
      </c>
    </row>
    <row r="4" spans="1:8" ht="33" customHeight="1" thickTop="1">
      <c r="A4" s="11" t="s">
        <v>10</v>
      </c>
      <c r="B4" s="18" t="s">
        <v>4</v>
      </c>
      <c r="C4" s="12" t="s">
        <v>1</v>
      </c>
      <c r="D4" s="12">
        <v>800</v>
      </c>
      <c r="E4" s="12" t="s">
        <v>3</v>
      </c>
      <c r="F4" s="25"/>
      <c r="G4" s="19">
        <f t="shared" ref="G4:G24" si="0">F4*0.23</f>
        <v>0</v>
      </c>
      <c r="H4" s="20">
        <f>F4+G4</f>
        <v>0</v>
      </c>
    </row>
    <row r="5" spans="1:8" ht="33" customHeight="1">
      <c r="A5" s="7" t="s">
        <v>11</v>
      </c>
      <c r="B5" s="2" t="s">
        <v>4</v>
      </c>
      <c r="C5" s="3" t="s">
        <v>1</v>
      </c>
      <c r="D5" s="3">
        <v>1000</v>
      </c>
      <c r="E5" s="3" t="s">
        <v>3</v>
      </c>
      <c r="F5" s="26"/>
      <c r="G5" s="19">
        <f t="shared" si="0"/>
        <v>0</v>
      </c>
      <c r="H5" s="20">
        <f t="shared" ref="H5:H25" si="1">F5+G5</f>
        <v>0</v>
      </c>
    </row>
    <row r="6" spans="1:8" ht="33" customHeight="1">
      <c r="A6" s="7" t="s">
        <v>12</v>
      </c>
      <c r="B6" s="2" t="s">
        <v>4</v>
      </c>
      <c r="C6" s="3" t="s">
        <v>1</v>
      </c>
      <c r="D6" s="3">
        <v>1200</v>
      </c>
      <c r="E6" s="3" t="s">
        <v>3</v>
      </c>
      <c r="F6" s="26"/>
      <c r="G6" s="19">
        <f t="shared" si="0"/>
        <v>0</v>
      </c>
      <c r="H6" s="20">
        <f t="shared" si="1"/>
        <v>0</v>
      </c>
    </row>
    <row r="7" spans="1:8" ht="33" customHeight="1">
      <c r="A7" s="7" t="s">
        <v>13</v>
      </c>
      <c r="B7" s="2" t="s">
        <v>4</v>
      </c>
      <c r="C7" s="3" t="s">
        <v>1</v>
      </c>
      <c r="D7" s="3">
        <v>1400</v>
      </c>
      <c r="E7" s="3" t="s">
        <v>3</v>
      </c>
      <c r="F7" s="26"/>
      <c r="G7" s="19">
        <f t="shared" si="0"/>
        <v>0</v>
      </c>
      <c r="H7" s="20">
        <f t="shared" si="1"/>
        <v>0</v>
      </c>
    </row>
    <row r="8" spans="1:8" ht="33" customHeight="1">
      <c r="A8" s="7" t="s">
        <v>14</v>
      </c>
      <c r="B8" s="2" t="s">
        <v>4</v>
      </c>
      <c r="C8" s="3" t="s">
        <v>1</v>
      </c>
      <c r="D8" s="3">
        <v>1500</v>
      </c>
      <c r="E8" s="3" t="s">
        <v>3</v>
      </c>
      <c r="F8" s="26"/>
      <c r="G8" s="19">
        <f t="shared" si="0"/>
        <v>0</v>
      </c>
      <c r="H8" s="20">
        <f t="shared" si="1"/>
        <v>0</v>
      </c>
    </row>
    <row r="9" spans="1:8" ht="33" customHeight="1">
      <c r="A9" s="7" t="s">
        <v>15</v>
      </c>
      <c r="B9" s="2" t="s">
        <v>4</v>
      </c>
      <c r="C9" s="3" t="s">
        <v>1</v>
      </c>
      <c r="D9" s="3">
        <v>1600</v>
      </c>
      <c r="E9" s="3" t="s">
        <v>3</v>
      </c>
      <c r="F9" s="26"/>
      <c r="G9" s="19">
        <f t="shared" si="0"/>
        <v>0</v>
      </c>
      <c r="H9" s="20">
        <f t="shared" si="1"/>
        <v>0</v>
      </c>
    </row>
    <row r="10" spans="1:8" ht="33" customHeight="1">
      <c r="A10" s="7" t="s">
        <v>16</v>
      </c>
      <c r="B10" s="2" t="s">
        <v>4</v>
      </c>
      <c r="C10" s="2" t="s">
        <v>1</v>
      </c>
      <c r="D10" s="2">
        <v>2100</v>
      </c>
      <c r="E10" s="2" t="s">
        <v>3</v>
      </c>
      <c r="F10" s="27"/>
      <c r="G10" s="19">
        <f t="shared" si="0"/>
        <v>0</v>
      </c>
      <c r="H10" s="20">
        <f t="shared" si="1"/>
        <v>0</v>
      </c>
    </row>
    <row r="11" spans="1:8" ht="33" customHeight="1">
      <c r="A11" s="7" t="s">
        <v>17</v>
      </c>
      <c r="B11" s="2" t="s">
        <v>4</v>
      </c>
      <c r="C11" s="2" t="s">
        <v>5</v>
      </c>
      <c r="D11" s="2">
        <v>650</v>
      </c>
      <c r="E11" s="2" t="s">
        <v>3</v>
      </c>
      <c r="F11" s="27"/>
      <c r="G11" s="19">
        <f t="shared" si="0"/>
        <v>0</v>
      </c>
      <c r="H11" s="20">
        <f t="shared" si="1"/>
        <v>0</v>
      </c>
    </row>
    <row r="12" spans="1:8" ht="33" customHeight="1">
      <c r="A12" s="7" t="s">
        <v>18</v>
      </c>
      <c r="B12" s="2" t="s">
        <v>4</v>
      </c>
      <c r="C12" s="2" t="s">
        <v>5</v>
      </c>
      <c r="D12" s="2">
        <v>1200</v>
      </c>
      <c r="E12" s="2" t="s">
        <v>3</v>
      </c>
      <c r="F12" s="27"/>
      <c r="G12" s="19">
        <f t="shared" si="0"/>
        <v>0</v>
      </c>
      <c r="H12" s="20">
        <f t="shared" si="1"/>
        <v>0</v>
      </c>
    </row>
    <row r="13" spans="1:8" ht="33" customHeight="1">
      <c r="A13" s="7" t="s">
        <v>19</v>
      </c>
      <c r="B13" s="2" t="s">
        <v>6</v>
      </c>
      <c r="C13" s="3" t="s">
        <v>1</v>
      </c>
      <c r="D13" s="3">
        <v>650</v>
      </c>
      <c r="E13" s="3" t="s">
        <v>3</v>
      </c>
      <c r="F13" s="26"/>
      <c r="G13" s="19">
        <f t="shared" si="0"/>
        <v>0</v>
      </c>
      <c r="H13" s="20">
        <f t="shared" si="1"/>
        <v>0</v>
      </c>
    </row>
    <row r="14" spans="1:8" ht="33" customHeight="1">
      <c r="A14" s="7" t="s">
        <v>20</v>
      </c>
      <c r="B14" s="2" t="s">
        <v>6</v>
      </c>
      <c r="C14" s="3" t="s">
        <v>5</v>
      </c>
      <c r="D14" s="3">
        <v>1200</v>
      </c>
      <c r="E14" s="3" t="s">
        <v>3</v>
      </c>
      <c r="F14" s="26"/>
      <c r="G14" s="19">
        <f t="shared" si="0"/>
        <v>0</v>
      </c>
      <c r="H14" s="20">
        <f t="shared" si="1"/>
        <v>0</v>
      </c>
    </row>
    <row r="15" spans="1:8" ht="33" customHeight="1">
      <c r="A15" s="7" t="s">
        <v>21</v>
      </c>
      <c r="B15" s="2" t="s">
        <v>2</v>
      </c>
      <c r="C15" s="3" t="s">
        <v>1</v>
      </c>
      <c r="D15" s="3">
        <v>800</v>
      </c>
      <c r="E15" s="3" t="s">
        <v>3</v>
      </c>
      <c r="F15" s="26"/>
      <c r="G15" s="19">
        <f t="shared" si="0"/>
        <v>0</v>
      </c>
      <c r="H15" s="20">
        <f t="shared" si="1"/>
        <v>0</v>
      </c>
    </row>
    <row r="16" spans="1:8" ht="33" customHeight="1">
      <c r="A16" s="7" t="s">
        <v>22</v>
      </c>
      <c r="B16" s="2" t="s">
        <v>2</v>
      </c>
      <c r="C16" s="3" t="s">
        <v>1</v>
      </c>
      <c r="D16" s="3">
        <v>1000</v>
      </c>
      <c r="E16" s="3" t="s">
        <v>3</v>
      </c>
      <c r="F16" s="26"/>
      <c r="G16" s="19">
        <f t="shared" si="0"/>
        <v>0</v>
      </c>
      <c r="H16" s="20">
        <f t="shared" si="1"/>
        <v>0</v>
      </c>
    </row>
    <row r="17" spans="1:8" ht="33" customHeight="1">
      <c r="A17" s="7" t="s">
        <v>23</v>
      </c>
      <c r="B17" s="2" t="s">
        <v>2</v>
      </c>
      <c r="C17" s="3" t="s">
        <v>1</v>
      </c>
      <c r="D17" s="3">
        <v>1200</v>
      </c>
      <c r="E17" s="3" t="s">
        <v>3</v>
      </c>
      <c r="F17" s="26"/>
      <c r="G17" s="19">
        <f t="shared" si="0"/>
        <v>0</v>
      </c>
      <c r="H17" s="20">
        <f t="shared" si="1"/>
        <v>0</v>
      </c>
    </row>
    <row r="18" spans="1:8" ht="33" customHeight="1">
      <c r="A18" s="7" t="s">
        <v>24</v>
      </c>
      <c r="B18" s="2" t="s">
        <v>2</v>
      </c>
      <c r="C18" s="3" t="s">
        <v>1</v>
      </c>
      <c r="D18" s="3">
        <v>1400</v>
      </c>
      <c r="E18" s="3" t="s">
        <v>3</v>
      </c>
      <c r="F18" s="26"/>
      <c r="G18" s="19">
        <f t="shared" si="0"/>
        <v>0</v>
      </c>
      <c r="H18" s="20">
        <f t="shared" si="1"/>
        <v>0</v>
      </c>
    </row>
    <row r="19" spans="1:8" ht="33" customHeight="1">
      <c r="A19" s="7" t="s">
        <v>25</v>
      </c>
      <c r="B19" s="2" t="s">
        <v>2</v>
      </c>
      <c r="C19" s="3" t="s">
        <v>1</v>
      </c>
      <c r="D19" s="3">
        <v>1600</v>
      </c>
      <c r="E19" s="3" t="s">
        <v>3</v>
      </c>
      <c r="F19" s="26"/>
      <c r="G19" s="19">
        <f t="shared" si="0"/>
        <v>0</v>
      </c>
      <c r="H19" s="20">
        <f t="shared" si="1"/>
        <v>0</v>
      </c>
    </row>
    <row r="20" spans="1:8" ht="33" customHeight="1">
      <c r="A20" s="7" t="s">
        <v>26</v>
      </c>
      <c r="B20" s="2" t="s">
        <v>2</v>
      </c>
      <c r="C20" s="3" t="s">
        <v>5</v>
      </c>
      <c r="D20" s="3">
        <v>800</v>
      </c>
      <c r="E20" s="3" t="s">
        <v>3</v>
      </c>
      <c r="F20" s="26"/>
      <c r="G20" s="19">
        <f t="shared" si="0"/>
        <v>0</v>
      </c>
      <c r="H20" s="20">
        <f t="shared" si="1"/>
        <v>0</v>
      </c>
    </row>
    <row r="21" spans="1:8" ht="33" customHeight="1">
      <c r="A21" s="7" t="s">
        <v>27</v>
      </c>
      <c r="B21" s="2" t="s">
        <v>2</v>
      </c>
      <c r="C21" s="3" t="s">
        <v>5</v>
      </c>
      <c r="D21" s="3">
        <v>1000</v>
      </c>
      <c r="E21" s="3" t="s">
        <v>3</v>
      </c>
      <c r="F21" s="26"/>
      <c r="G21" s="19">
        <f t="shared" si="0"/>
        <v>0</v>
      </c>
      <c r="H21" s="20">
        <f t="shared" si="1"/>
        <v>0</v>
      </c>
    </row>
    <row r="22" spans="1:8" ht="33" customHeight="1">
      <c r="A22" s="7" t="s">
        <v>28</v>
      </c>
      <c r="B22" s="2" t="s">
        <v>2</v>
      </c>
      <c r="C22" s="3" t="s">
        <v>5</v>
      </c>
      <c r="D22" s="3">
        <v>1200</v>
      </c>
      <c r="E22" s="3" t="s">
        <v>3</v>
      </c>
      <c r="F22" s="26"/>
      <c r="G22" s="19">
        <f t="shared" si="0"/>
        <v>0</v>
      </c>
      <c r="H22" s="20">
        <f t="shared" si="1"/>
        <v>0</v>
      </c>
    </row>
    <row r="23" spans="1:8" ht="33" customHeight="1">
      <c r="A23" s="7" t="s">
        <v>29</v>
      </c>
      <c r="B23" s="2" t="s">
        <v>2</v>
      </c>
      <c r="C23" s="3" t="s">
        <v>5</v>
      </c>
      <c r="D23" s="3">
        <v>1400</v>
      </c>
      <c r="E23" s="3" t="s">
        <v>3</v>
      </c>
      <c r="F23" s="26"/>
      <c r="G23" s="19">
        <f t="shared" si="0"/>
        <v>0</v>
      </c>
      <c r="H23" s="20">
        <f t="shared" si="1"/>
        <v>0</v>
      </c>
    </row>
    <row r="24" spans="1:8" ht="33" customHeight="1">
      <c r="A24" s="7" t="s">
        <v>30</v>
      </c>
      <c r="B24" s="2" t="s">
        <v>2</v>
      </c>
      <c r="C24" s="3" t="s">
        <v>5</v>
      </c>
      <c r="D24" s="3">
        <v>1600</v>
      </c>
      <c r="E24" s="3" t="s">
        <v>3</v>
      </c>
      <c r="F24" s="26"/>
      <c r="G24" s="19">
        <f t="shared" si="0"/>
        <v>0</v>
      </c>
      <c r="H24" s="20">
        <f t="shared" si="1"/>
        <v>0</v>
      </c>
    </row>
    <row r="25" spans="1:8" ht="33" customHeight="1">
      <c r="A25" s="7" t="s">
        <v>36</v>
      </c>
      <c r="B25" s="2" t="s">
        <v>2</v>
      </c>
      <c r="C25" s="3" t="s">
        <v>5</v>
      </c>
      <c r="D25" s="3">
        <v>1800</v>
      </c>
      <c r="E25" s="3" t="s">
        <v>3</v>
      </c>
      <c r="F25" s="47"/>
      <c r="G25" s="19">
        <f>F25*0.23</f>
        <v>0</v>
      </c>
      <c r="H25" s="20">
        <f t="shared" si="1"/>
        <v>0</v>
      </c>
    </row>
    <row r="26" spans="1:8" ht="33" customHeight="1" thickBot="1">
      <c r="A26" s="60" t="s">
        <v>37</v>
      </c>
      <c r="B26" s="61"/>
      <c r="C26" s="61"/>
      <c r="D26" s="61"/>
      <c r="E26" s="62"/>
      <c r="F26" s="63"/>
      <c r="G26" s="64"/>
      <c r="H26" s="65"/>
    </row>
    <row r="27" spans="1:8" ht="16.8" thickTop="1" thickBot="1">
      <c r="A27" s="10"/>
      <c r="B27" s="10"/>
      <c r="C27" s="10"/>
      <c r="D27" s="10"/>
      <c r="E27" s="8"/>
      <c r="F27" s="9"/>
      <c r="G27" s="9"/>
      <c r="H27" s="9"/>
    </row>
    <row r="28" spans="1:8" ht="54" thickTop="1" thickBot="1">
      <c r="A28" s="13" t="s">
        <v>0</v>
      </c>
      <c r="B28" s="15" t="s">
        <v>40</v>
      </c>
      <c r="C28" s="15" t="s">
        <v>32</v>
      </c>
      <c r="D28" s="15" t="s">
        <v>9</v>
      </c>
      <c r="E28" s="15" t="s">
        <v>8</v>
      </c>
      <c r="F28" s="15" t="s">
        <v>41</v>
      </c>
      <c r="G28" s="15" t="s">
        <v>31</v>
      </c>
      <c r="H28" s="16" t="s">
        <v>34</v>
      </c>
    </row>
    <row r="29" spans="1:8" ht="27" thickTop="1">
      <c r="A29" s="11" t="s">
        <v>10</v>
      </c>
      <c r="B29" s="29" t="s">
        <v>42</v>
      </c>
      <c r="C29" s="30" t="s">
        <v>43</v>
      </c>
      <c r="D29" s="31">
        <v>1000</v>
      </c>
      <c r="E29" s="12" t="s">
        <v>3</v>
      </c>
      <c r="F29" s="25"/>
      <c r="G29" s="19">
        <f t="shared" ref="G29" si="2">F29*0.23</f>
        <v>0</v>
      </c>
      <c r="H29" s="20">
        <f>F29+G29</f>
        <v>0</v>
      </c>
    </row>
    <row r="30" spans="1:8" ht="15.6">
      <c r="A30" s="8"/>
      <c r="B30" s="8"/>
      <c r="C30" s="8"/>
      <c r="D30" s="8"/>
      <c r="E30" s="8"/>
      <c r="F30" s="9"/>
      <c r="G30" s="9"/>
      <c r="H30" s="9"/>
    </row>
    <row r="31" spans="1:8">
      <c r="A31" s="51" t="s">
        <v>33</v>
      </c>
      <c r="B31" s="66" t="s">
        <v>55</v>
      </c>
      <c r="C31" s="67"/>
      <c r="D31" s="67"/>
      <c r="E31" s="67"/>
      <c r="F31" s="67"/>
      <c r="G31" s="67"/>
      <c r="H31" s="67"/>
    </row>
    <row r="32" spans="1:8" ht="6" customHeight="1">
      <c r="A32" s="52"/>
      <c r="B32" s="53"/>
      <c r="C32" s="52"/>
      <c r="D32" s="54"/>
      <c r="E32" s="54"/>
      <c r="F32" s="54"/>
      <c r="G32" s="54"/>
      <c r="H32" s="54"/>
    </row>
    <row r="33" spans="1:8" ht="25.8" customHeight="1">
      <c r="A33" s="55" t="s">
        <v>38</v>
      </c>
      <c r="B33" s="56" t="s">
        <v>47</v>
      </c>
      <c r="C33" s="56"/>
      <c r="D33" s="56"/>
      <c r="E33" s="56"/>
      <c r="F33" s="56"/>
      <c r="G33" s="56"/>
      <c r="H33" s="56"/>
    </row>
  </sheetData>
  <mergeCells count="6">
    <mergeCell ref="B33:H33"/>
    <mergeCell ref="A1:H1"/>
    <mergeCell ref="A2:B2"/>
    <mergeCell ref="A26:E26"/>
    <mergeCell ref="F26:H26"/>
    <mergeCell ref="B31:H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I4" sqref="I4"/>
    </sheetView>
  </sheetViews>
  <sheetFormatPr defaultColWidth="8.69921875" defaultRowHeight="13.2"/>
  <cols>
    <col min="1" max="1" width="3.59765625" style="6" customWidth="1"/>
    <col min="2" max="2" width="14.8984375" style="1" customWidth="1"/>
    <col min="3" max="3" width="11.09765625" style="6" customWidth="1"/>
    <col min="4" max="4" width="10" style="1" customWidth="1"/>
    <col min="5" max="5" width="22.59765625" style="1" customWidth="1"/>
    <col min="6" max="6" width="13.8984375" style="1" customWidth="1"/>
    <col min="7" max="10" width="11.8984375" style="1" customWidth="1"/>
    <col min="11" max="11" width="16.59765625" style="1" customWidth="1"/>
    <col min="12" max="12" width="13.19921875" style="1" customWidth="1"/>
    <col min="13" max="13" width="17.796875" style="1" customWidth="1"/>
    <col min="14" max="14" width="15.09765625" style="1" customWidth="1"/>
    <col min="15" max="16384" width="8.69921875" style="1"/>
  </cols>
  <sheetData>
    <row r="1" spans="1:13" ht="39.6" customHeight="1">
      <c r="A1" s="57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1.4" customHeight="1" thickBot="1">
      <c r="A2" s="59"/>
      <c r="B2" s="59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58.2" customHeight="1" thickTop="1" thickBot="1">
      <c r="A3" s="13" t="s">
        <v>0</v>
      </c>
      <c r="B3" s="14" t="s">
        <v>7</v>
      </c>
      <c r="C3" s="15" t="s">
        <v>32</v>
      </c>
      <c r="D3" s="15" t="s">
        <v>9</v>
      </c>
      <c r="E3" s="15" t="s">
        <v>8</v>
      </c>
      <c r="F3" s="15" t="s">
        <v>35</v>
      </c>
      <c r="G3" s="15" t="s">
        <v>48</v>
      </c>
      <c r="H3" s="38" t="s">
        <v>44</v>
      </c>
      <c r="I3" s="15" t="s">
        <v>49</v>
      </c>
      <c r="J3" s="38" t="s">
        <v>45</v>
      </c>
      <c r="K3" s="40" t="s">
        <v>46</v>
      </c>
      <c r="L3" s="15" t="s">
        <v>31</v>
      </c>
      <c r="M3" s="43" t="s">
        <v>51</v>
      </c>
    </row>
    <row r="4" spans="1:13" ht="33" customHeight="1" thickTop="1">
      <c r="A4" s="11" t="s">
        <v>10</v>
      </c>
      <c r="B4" s="18" t="s">
        <v>4</v>
      </c>
      <c r="C4" s="12" t="s">
        <v>1</v>
      </c>
      <c r="D4" s="12">
        <v>800</v>
      </c>
      <c r="E4" s="12" t="s">
        <v>3</v>
      </c>
      <c r="F4" s="48">
        <v>5</v>
      </c>
      <c r="G4" s="32">
        <f>'cennik jednostkowy'!F4</f>
        <v>0</v>
      </c>
      <c r="H4" s="39">
        <f>F4*G4</f>
        <v>0</v>
      </c>
      <c r="I4" s="32">
        <f>'cennik jednostkowy'!$F$29*0.8</f>
        <v>0</v>
      </c>
      <c r="J4" s="39">
        <f>I4*3</f>
        <v>0</v>
      </c>
      <c r="K4" s="41">
        <f>H4+J4</f>
        <v>0</v>
      </c>
      <c r="L4" s="33">
        <f>K4*0.23</f>
        <v>0</v>
      </c>
      <c r="M4" s="44">
        <f>K4+L4</f>
        <v>0</v>
      </c>
    </row>
    <row r="5" spans="1:13" ht="33" customHeight="1">
      <c r="A5" s="7" t="s">
        <v>11</v>
      </c>
      <c r="B5" s="2" t="s">
        <v>4</v>
      </c>
      <c r="C5" s="3" t="s">
        <v>1</v>
      </c>
      <c r="D5" s="3">
        <v>1000</v>
      </c>
      <c r="E5" s="3" t="s">
        <v>3</v>
      </c>
      <c r="F5" s="49">
        <v>75</v>
      </c>
      <c r="G5" s="34">
        <f>'cennik jednostkowy'!F5</f>
        <v>0</v>
      </c>
      <c r="H5" s="39">
        <f>F5*G5</f>
        <v>0</v>
      </c>
      <c r="I5" s="32">
        <f>'cennik jednostkowy'!$F$29*1</f>
        <v>0</v>
      </c>
      <c r="J5" s="39">
        <f t="shared" ref="J5:J24" si="0">I5*3</f>
        <v>0</v>
      </c>
      <c r="K5" s="41">
        <f t="shared" ref="K5:K24" si="1">H5+J5</f>
        <v>0</v>
      </c>
      <c r="L5" s="33">
        <f>K5*0.23</f>
        <v>0</v>
      </c>
      <c r="M5" s="45">
        <f>K5+L5</f>
        <v>0</v>
      </c>
    </row>
    <row r="6" spans="1:13" ht="33" customHeight="1">
      <c r="A6" s="7" t="s">
        <v>12</v>
      </c>
      <c r="B6" s="2" t="s">
        <v>4</v>
      </c>
      <c r="C6" s="3" t="s">
        <v>1</v>
      </c>
      <c r="D6" s="3">
        <v>1200</v>
      </c>
      <c r="E6" s="3" t="s">
        <v>3</v>
      </c>
      <c r="F6" s="49">
        <v>40</v>
      </c>
      <c r="G6" s="34">
        <f>'cennik jednostkowy'!F6</f>
        <v>0</v>
      </c>
      <c r="H6" s="39">
        <f t="shared" ref="H6:H24" si="2">F6*G6</f>
        <v>0</v>
      </c>
      <c r="I6" s="32">
        <f>'cennik jednostkowy'!$F$29*1.2</f>
        <v>0</v>
      </c>
      <c r="J6" s="39">
        <f t="shared" si="0"/>
        <v>0</v>
      </c>
      <c r="K6" s="41">
        <f t="shared" si="1"/>
        <v>0</v>
      </c>
      <c r="L6" s="33">
        <f t="shared" ref="L6:L23" si="3">K6*0.23</f>
        <v>0</v>
      </c>
      <c r="M6" s="45">
        <f t="shared" ref="M6:M23" si="4">K6+L6</f>
        <v>0</v>
      </c>
    </row>
    <row r="7" spans="1:13" ht="33" customHeight="1">
      <c r="A7" s="7" t="s">
        <v>13</v>
      </c>
      <c r="B7" s="2" t="s">
        <v>4</v>
      </c>
      <c r="C7" s="3" t="s">
        <v>1</v>
      </c>
      <c r="D7" s="3">
        <v>1400</v>
      </c>
      <c r="E7" s="3" t="s">
        <v>3</v>
      </c>
      <c r="F7" s="49">
        <v>10</v>
      </c>
      <c r="G7" s="34">
        <f>'cennik jednostkowy'!F7</f>
        <v>0</v>
      </c>
      <c r="H7" s="39">
        <f t="shared" si="2"/>
        <v>0</v>
      </c>
      <c r="I7" s="32">
        <f>'cennik jednostkowy'!$F$29*1.4</f>
        <v>0</v>
      </c>
      <c r="J7" s="39">
        <f t="shared" si="0"/>
        <v>0</v>
      </c>
      <c r="K7" s="41">
        <f t="shared" si="1"/>
        <v>0</v>
      </c>
      <c r="L7" s="33">
        <f t="shared" si="3"/>
        <v>0</v>
      </c>
      <c r="M7" s="45">
        <f t="shared" si="4"/>
        <v>0</v>
      </c>
    </row>
    <row r="8" spans="1:13" ht="33" customHeight="1">
      <c r="A8" s="7" t="s">
        <v>14</v>
      </c>
      <c r="B8" s="2" t="s">
        <v>4</v>
      </c>
      <c r="C8" s="3" t="s">
        <v>1</v>
      </c>
      <c r="D8" s="3">
        <v>1500</v>
      </c>
      <c r="E8" s="3" t="s">
        <v>3</v>
      </c>
      <c r="F8" s="49">
        <v>60</v>
      </c>
      <c r="G8" s="34">
        <f>'cennik jednostkowy'!F8</f>
        <v>0</v>
      </c>
      <c r="H8" s="39">
        <f t="shared" si="2"/>
        <v>0</v>
      </c>
      <c r="I8" s="32">
        <f>'cennik jednostkowy'!$F$29*1.5</f>
        <v>0</v>
      </c>
      <c r="J8" s="39">
        <f t="shared" si="0"/>
        <v>0</v>
      </c>
      <c r="K8" s="41">
        <f t="shared" si="1"/>
        <v>0</v>
      </c>
      <c r="L8" s="33">
        <f t="shared" si="3"/>
        <v>0</v>
      </c>
      <c r="M8" s="45">
        <f t="shared" si="4"/>
        <v>0</v>
      </c>
    </row>
    <row r="9" spans="1:13" ht="33" customHeight="1">
      <c r="A9" s="7" t="s">
        <v>15</v>
      </c>
      <c r="B9" s="2" t="s">
        <v>4</v>
      </c>
      <c r="C9" s="3" t="s">
        <v>1</v>
      </c>
      <c r="D9" s="3">
        <v>1600</v>
      </c>
      <c r="E9" s="3" t="s">
        <v>3</v>
      </c>
      <c r="F9" s="49">
        <v>10</v>
      </c>
      <c r="G9" s="34">
        <f>'cennik jednostkowy'!F9</f>
        <v>0</v>
      </c>
      <c r="H9" s="39">
        <f t="shared" si="2"/>
        <v>0</v>
      </c>
      <c r="I9" s="32">
        <f>'cennik jednostkowy'!$F$29*1.6</f>
        <v>0</v>
      </c>
      <c r="J9" s="39">
        <f t="shared" si="0"/>
        <v>0</v>
      </c>
      <c r="K9" s="41">
        <f t="shared" si="1"/>
        <v>0</v>
      </c>
      <c r="L9" s="33">
        <f t="shared" si="3"/>
        <v>0</v>
      </c>
      <c r="M9" s="45">
        <f t="shared" si="4"/>
        <v>0</v>
      </c>
    </row>
    <row r="10" spans="1:13" s="4" customFormat="1" ht="33" customHeight="1">
      <c r="A10" s="7" t="s">
        <v>16</v>
      </c>
      <c r="B10" s="2" t="s">
        <v>4</v>
      </c>
      <c r="C10" s="2" t="s">
        <v>1</v>
      </c>
      <c r="D10" s="2">
        <v>2100</v>
      </c>
      <c r="E10" s="2" t="s">
        <v>3</v>
      </c>
      <c r="F10" s="49">
        <v>80</v>
      </c>
      <c r="G10" s="34">
        <f>'cennik jednostkowy'!F10</f>
        <v>0</v>
      </c>
      <c r="H10" s="39">
        <f t="shared" si="2"/>
        <v>0</v>
      </c>
      <c r="I10" s="32">
        <f>'cennik jednostkowy'!$F$29*2.1</f>
        <v>0</v>
      </c>
      <c r="J10" s="39">
        <f t="shared" si="0"/>
        <v>0</v>
      </c>
      <c r="K10" s="41">
        <f t="shared" si="1"/>
        <v>0</v>
      </c>
      <c r="L10" s="33">
        <f t="shared" si="3"/>
        <v>0</v>
      </c>
      <c r="M10" s="45">
        <f t="shared" si="4"/>
        <v>0</v>
      </c>
    </row>
    <row r="11" spans="1:13" s="4" customFormat="1" ht="33" customHeight="1">
      <c r="A11" s="7" t="s">
        <v>17</v>
      </c>
      <c r="B11" s="2" t="s">
        <v>4</v>
      </c>
      <c r="C11" s="2" t="s">
        <v>5</v>
      </c>
      <c r="D11" s="2">
        <v>650</v>
      </c>
      <c r="E11" s="2" t="s">
        <v>3</v>
      </c>
      <c r="F11" s="49">
        <v>35</v>
      </c>
      <c r="G11" s="34">
        <f>'cennik jednostkowy'!F11</f>
        <v>0</v>
      </c>
      <c r="H11" s="39">
        <f t="shared" si="2"/>
        <v>0</v>
      </c>
      <c r="I11" s="32">
        <f>'cennik jednostkowy'!$F$29*0.65</f>
        <v>0</v>
      </c>
      <c r="J11" s="39">
        <f t="shared" si="0"/>
        <v>0</v>
      </c>
      <c r="K11" s="41">
        <f t="shared" si="1"/>
        <v>0</v>
      </c>
      <c r="L11" s="33">
        <f t="shared" si="3"/>
        <v>0</v>
      </c>
      <c r="M11" s="45">
        <f t="shared" si="4"/>
        <v>0</v>
      </c>
    </row>
    <row r="12" spans="1:13" s="4" customFormat="1" ht="33" customHeight="1">
      <c r="A12" s="7" t="s">
        <v>18</v>
      </c>
      <c r="B12" s="2" t="s">
        <v>4</v>
      </c>
      <c r="C12" s="2" t="s">
        <v>5</v>
      </c>
      <c r="D12" s="2">
        <v>1200</v>
      </c>
      <c r="E12" s="2" t="s">
        <v>3</v>
      </c>
      <c r="F12" s="49">
        <v>10</v>
      </c>
      <c r="G12" s="34">
        <f>'cennik jednostkowy'!F12</f>
        <v>0</v>
      </c>
      <c r="H12" s="39">
        <f t="shared" si="2"/>
        <v>0</v>
      </c>
      <c r="I12" s="32">
        <f>'cennik jednostkowy'!$F$29*1.2</f>
        <v>0</v>
      </c>
      <c r="J12" s="39">
        <f t="shared" si="0"/>
        <v>0</v>
      </c>
      <c r="K12" s="41">
        <f t="shared" si="1"/>
        <v>0</v>
      </c>
      <c r="L12" s="33">
        <f t="shared" si="3"/>
        <v>0</v>
      </c>
      <c r="M12" s="45">
        <f t="shared" si="4"/>
        <v>0</v>
      </c>
    </row>
    <row r="13" spans="1:13" ht="33" customHeight="1">
      <c r="A13" s="7" t="s">
        <v>19</v>
      </c>
      <c r="B13" s="2" t="s">
        <v>6</v>
      </c>
      <c r="C13" s="3" t="s">
        <v>1</v>
      </c>
      <c r="D13" s="3">
        <v>650</v>
      </c>
      <c r="E13" s="3" t="s">
        <v>3</v>
      </c>
      <c r="F13" s="49">
        <v>10</v>
      </c>
      <c r="G13" s="34">
        <f>'cennik jednostkowy'!F13</f>
        <v>0</v>
      </c>
      <c r="H13" s="39">
        <f t="shared" si="2"/>
        <v>0</v>
      </c>
      <c r="I13" s="32">
        <f>'cennik jednostkowy'!$F$29*0.65</f>
        <v>0</v>
      </c>
      <c r="J13" s="39">
        <f t="shared" si="0"/>
        <v>0</v>
      </c>
      <c r="K13" s="41">
        <f t="shared" si="1"/>
        <v>0</v>
      </c>
      <c r="L13" s="33">
        <f t="shared" si="3"/>
        <v>0</v>
      </c>
      <c r="M13" s="45">
        <f t="shared" si="4"/>
        <v>0</v>
      </c>
    </row>
    <row r="14" spans="1:13" ht="33" customHeight="1">
      <c r="A14" s="7" t="s">
        <v>20</v>
      </c>
      <c r="B14" s="2" t="s">
        <v>6</v>
      </c>
      <c r="C14" s="3" t="s">
        <v>5</v>
      </c>
      <c r="D14" s="3">
        <v>1200</v>
      </c>
      <c r="E14" s="3" t="s">
        <v>3</v>
      </c>
      <c r="F14" s="49">
        <v>75</v>
      </c>
      <c r="G14" s="34">
        <f>'cennik jednostkowy'!F14</f>
        <v>0</v>
      </c>
      <c r="H14" s="39">
        <f t="shared" si="2"/>
        <v>0</v>
      </c>
      <c r="I14" s="32">
        <f>'cennik jednostkowy'!$F$29*1.2</f>
        <v>0</v>
      </c>
      <c r="J14" s="39">
        <f t="shared" si="0"/>
        <v>0</v>
      </c>
      <c r="K14" s="41">
        <f t="shared" si="1"/>
        <v>0</v>
      </c>
      <c r="L14" s="33">
        <f t="shared" si="3"/>
        <v>0</v>
      </c>
      <c r="M14" s="45">
        <f t="shared" si="4"/>
        <v>0</v>
      </c>
    </row>
    <row r="15" spans="1:13" ht="33" customHeight="1">
      <c r="A15" s="7" t="s">
        <v>21</v>
      </c>
      <c r="B15" s="2" t="s">
        <v>2</v>
      </c>
      <c r="C15" s="3" t="s">
        <v>1</v>
      </c>
      <c r="D15" s="3">
        <v>800</v>
      </c>
      <c r="E15" s="3" t="s">
        <v>3</v>
      </c>
      <c r="F15" s="49">
        <v>90</v>
      </c>
      <c r="G15" s="34">
        <f>'cennik jednostkowy'!F15</f>
        <v>0</v>
      </c>
      <c r="H15" s="39">
        <f t="shared" si="2"/>
        <v>0</v>
      </c>
      <c r="I15" s="32">
        <f>'cennik jednostkowy'!$F$29*0.8</f>
        <v>0</v>
      </c>
      <c r="J15" s="39">
        <f t="shared" si="0"/>
        <v>0</v>
      </c>
      <c r="K15" s="41">
        <f t="shared" si="1"/>
        <v>0</v>
      </c>
      <c r="L15" s="33">
        <f t="shared" si="3"/>
        <v>0</v>
      </c>
      <c r="M15" s="45">
        <f t="shared" si="4"/>
        <v>0</v>
      </c>
    </row>
    <row r="16" spans="1:13" ht="33" customHeight="1">
      <c r="A16" s="7" t="s">
        <v>22</v>
      </c>
      <c r="B16" s="2" t="s">
        <v>2</v>
      </c>
      <c r="C16" s="3" t="s">
        <v>1</v>
      </c>
      <c r="D16" s="3">
        <v>1000</v>
      </c>
      <c r="E16" s="3" t="s">
        <v>3</v>
      </c>
      <c r="F16" s="49">
        <v>70</v>
      </c>
      <c r="G16" s="34">
        <f>'cennik jednostkowy'!F16</f>
        <v>0</v>
      </c>
      <c r="H16" s="39">
        <f t="shared" si="2"/>
        <v>0</v>
      </c>
      <c r="I16" s="32">
        <f>'cennik jednostkowy'!$F$29*1</f>
        <v>0</v>
      </c>
      <c r="J16" s="39">
        <f t="shared" si="0"/>
        <v>0</v>
      </c>
      <c r="K16" s="41">
        <f t="shared" si="1"/>
        <v>0</v>
      </c>
      <c r="L16" s="33">
        <f t="shared" si="3"/>
        <v>0</v>
      </c>
      <c r="M16" s="45">
        <f t="shared" si="4"/>
        <v>0</v>
      </c>
    </row>
    <row r="17" spans="1:13" ht="33" customHeight="1">
      <c r="A17" s="7" t="s">
        <v>23</v>
      </c>
      <c r="B17" s="2" t="s">
        <v>2</v>
      </c>
      <c r="C17" s="3" t="s">
        <v>1</v>
      </c>
      <c r="D17" s="3">
        <v>1200</v>
      </c>
      <c r="E17" s="3" t="s">
        <v>3</v>
      </c>
      <c r="F17" s="49">
        <v>80</v>
      </c>
      <c r="G17" s="34">
        <f>'cennik jednostkowy'!F17</f>
        <v>0</v>
      </c>
      <c r="H17" s="39">
        <f t="shared" si="2"/>
        <v>0</v>
      </c>
      <c r="I17" s="32">
        <f>'cennik jednostkowy'!$F$29*1.2</f>
        <v>0</v>
      </c>
      <c r="J17" s="39">
        <f t="shared" si="0"/>
        <v>0</v>
      </c>
      <c r="K17" s="41">
        <f t="shared" si="1"/>
        <v>0</v>
      </c>
      <c r="L17" s="33">
        <f t="shared" si="3"/>
        <v>0</v>
      </c>
      <c r="M17" s="45">
        <f t="shared" si="4"/>
        <v>0</v>
      </c>
    </row>
    <row r="18" spans="1:13" ht="33" customHeight="1">
      <c r="A18" s="7" t="s">
        <v>24</v>
      </c>
      <c r="B18" s="2" t="s">
        <v>2</v>
      </c>
      <c r="C18" s="3" t="s">
        <v>1</v>
      </c>
      <c r="D18" s="3">
        <v>1400</v>
      </c>
      <c r="E18" s="3" t="s">
        <v>3</v>
      </c>
      <c r="F18" s="49">
        <v>80</v>
      </c>
      <c r="G18" s="34">
        <f>'cennik jednostkowy'!F18</f>
        <v>0</v>
      </c>
      <c r="H18" s="39">
        <f t="shared" si="2"/>
        <v>0</v>
      </c>
      <c r="I18" s="32">
        <f>'cennik jednostkowy'!$F$29*1.4</f>
        <v>0</v>
      </c>
      <c r="J18" s="39">
        <f t="shared" si="0"/>
        <v>0</v>
      </c>
      <c r="K18" s="41">
        <f t="shared" si="1"/>
        <v>0</v>
      </c>
      <c r="L18" s="33">
        <f t="shared" si="3"/>
        <v>0</v>
      </c>
      <c r="M18" s="45">
        <f t="shared" si="4"/>
        <v>0</v>
      </c>
    </row>
    <row r="19" spans="1:13" ht="33" customHeight="1">
      <c r="A19" s="7" t="s">
        <v>25</v>
      </c>
      <c r="B19" s="2" t="s">
        <v>2</v>
      </c>
      <c r="C19" s="3" t="s">
        <v>1</v>
      </c>
      <c r="D19" s="3">
        <v>1600</v>
      </c>
      <c r="E19" s="3" t="s">
        <v>3</v>
      </c>
      <c r="F19" s="49">
        <v>80</v>
      </c>
      <c r="G19" s="34">
        <f>'cennik jednostkowy'!F19</f>
        <v>0</v>
      </c>
      <c r="H19" s="39">
        <f t="shared" si="2"/>
        <v>0</v>
      </c>
      <c r="I19" s="32">
        <f>'cennik jednostkowy'!$F$29*1.6</f>
        <v>0</v>
      </c>
      <c r="J19" s="39">
        <f t="shared" si="0"/>
        <v>0</v>
      </c>
      <c r="K19" s="41">
        <f t="shared" si="1"/>
        <v>0</v>
      </c>
      <c r="L19" s="33">
        <f t="shared" si="3"/>
        <v>0</v>
      </c>
      <c r="M19" s="45">
        <f t="shared" si="4"/>
        <v>0</v>
      </c>
    </row>
    <row r="20" spans="1:13" ht="33" customHeight="1">
      <c r="A20" s="7" t="s">
        <v>26</v>
      </c>
      <c r="B20" s="2" t="s">
        <v>2</v>
      </c>
      <c r="C20" s="3" t="s">
        <v>5</v>
      </c>
      <c r="D20" s="3">
        <v>800</v>
      </c>
      <c r="E20" s="3" t="s">
        <v>3</v>
      </c>
      <c r="F20" s="49">
        <v>30</v>
      </c>
      <c r="G20" s="34">
        <f>'cennik jednostkowy'!F20</f>
        <v>0</v>
      </c>
      <c r="H20" s="39">
        <f t="shared" si="2"/>
        <v>0</v>
      </c>
      <c r="I20" s="32">
        <f>'cennik jednostkowy'!$F$29*0.8</f>
        <v>0</v>
      </c>
      <c r="J20" s="39">
        <f t="shared" si="0"/>
        <v>0</v>
      </c>
      <c r="K20" s="41">
        <f t="shared" si="1"/>
        <v>0</v>
      </c>
      <c r="L20" s="33">
        <f t="shared" si="3"/>
        <v>0</v>
      </c>
      <c r="M20" s="45">
        <f t="shared" si="4"/>
        <v>0</v>
      </c>
    </row>
    <row r="21" spans="1:13" ht="33" customHeight="1">
      <c r="A21" s="7" t="s">
        <v>27</v>
      </c>
      <c r="B21" s="2" t="s">
        <v>2</v>
      </c>
      <c r="C21" s="3" t="s">
        <v>5</v>
      </c>
      <c r="D21" s="3">
        <v>1000</v>
      </c>
      <c r="E21" s="3" t="s">
        <v>3</v>
      </c>
      <c r="F21" s="50">
        <v>60</v>
      </c>
      <c r="G21" s="34">
        <f>'cennik jednostkowy'!F21</f>
        <v>0</v>
      </c>
      <c r="H21" s="39">
        <f t="shared" si="2"/>
        <v>0</v>
      </c>
      <c r="I21" s="32">
        <f>'cennik jednostkowy'!$F$29*1</f>
        <v>0</v>
      </c>
      <c r="J21" s="39">
        <f t="shared" si="0"/>
        <v>0</v>
      </c>
      <c r="K21" s="41">
        <f t="shared" si="1"/>
        <v>0</v>
      </c>
      <c r="L21" s="33">
        <f t="shared" si="3"/>
        <v>0</v>
      </c>
      <c r="M21" s="45">
        <f t="shared" si="4"/>
        <v>0</v>
      </c>
    </row>
    <row r="22" spans="1:13" ht="33" customHeight="1">
      <c r="A22" s="7" t="s">
        <v>28</v>
      </c>
      <c r="B22" s="2" t="s">
        <v>2</v>
      </c>
      <c r="C22" s="3" t="s">
        <v>5</v>
      </c>
      <c r="D22" s="3">
        <v>1200</v>
      </c>
      <c r="E22" s="3" t="s">
        <v>3</v>
      </c>
      <c r="F22" s="50">
        <v>80</v>
      </c>
      <c r="G22" s="34">
        <f>'cennik jednostkowy'!F22</f>
        <v>0</v>
      </c>
      <c r="H22" s="39">
        <f t="shared" si="2"/>
        <v>0</v>
      </c>
      <c r="I22" s="32">
        <f>'cennik jednostkowy'!$F$29*1.2</f>
        <v>0</v>
      </c>
      <c r="J22" s="39">
        <f t="shared" si="0"/>
        <v>0</v>
      </c>
      <c r="K22" s="41">
        <f t="shared" si="1"/>
        <v>0</v>
      </c>
      <c r="L22" s="33">
        <f t="shared" si="3"/>
        <v>0</v>
      </c>
      <c r="M22" s="45">
        <f t="shared" si="4"/>
        <v>0</v>
      </c>
    </row>
    <row r="23" spans="1:13" ht="33" customHeight="1">
      <c r="A23" s="7" t="s">
        <v>29</v>
      </c>
      <c r="B23" s="2" t="s">
        <v>2</v>
      </c>
      <c r="C23" s="3" t="s">
        <v>5</v>
      </c>
      <c r="D23" s="3">
        <v>1400</v>
      </c>
      <c r="E23" s="3" t="s">
        <v>3</v>
      </c>
      <c r="F23" s="50">
        <v>50</v>
      </c>
      <c r="G23" s="34">
        <f>'cennik jednostkowy'!F23</f>
        <v>0</v>
      </c>
      <c r="H23" s="39">
        <f t="shared" si="2"/>
        <v>0</v>
      </c>
      <c r="I23" s="32">
        <f>'cennik jednostkowy'!$F$29*1.4</f>
        <v>0</v>
      </c>
      <c r="J23" s="39">
        <f t="shared" si="0"/>
        <v>0</v>
      </c>
      <c r="K23" s="41">
        <f t="shared" si="1"/>
        <v>0</v>
      </c>
      <c r="L23" s="33">
        <f t="shared" si="3"/>
        <v>0</v>
      </c>
      <c r="M23" s="45">
        <f t="shared" si="4"/>
        <v>0</v>
      </c>
    </row>
    <row r="24" spans="1:13" ht="33" customHeight="1">
      <c r="A24" s="7" t="s">
        <v>30</v>
      </c>
      <c r="B24" s="2" t="s">
        <v>2</v>
      </c>
      <c r="C24" s="3" t="s">
        <v>5</v>
      </c>
      <c r="D24" s="3">
        <v>1600</v>
      </c>
      <c r="E24" s="3" t="s">
        <v>3</v>
      </c>
      <c r="F24" s="50">
        <v>50</v>
      </c>
      <c r="G24" s="34">
        <f>'cennik jednostkowy'!F24</f>
        <v>0</v>
      </c>
      <c r="H24" s="39">
        <f t="shared" si="2"/>
        <v>0</v>
      </c>
      <c r="I24" s="32">
        <f>'cennik jednostkowy'!$F$29*1.6</f>
        <v>0</v>
      </c>
      <c r="J24" s="39">
        <f t="shared" si="0"/>
        <v>0</v>
      </c>
      <c r="K24" s="41">
        <f t="shared" si="1"/>
        <v>0</v>
      </c>
      <c r="L24" s="33">
        <f t="shared" ref="L24" si="5">K24*0.23</f>
        <v>0</v>
      </c>
      <c r="M24" s="45">
        <f t="shared" ref="M24" si="6">K24+L24</f>
        <v>0</v>
      </c>
    </row>
    <row r="25" spans="1:13" ht="10.8" customHeight="1">
      <c r="A25" s="7" t="s">
        <v>36</v>
      </c>
      <c r="B25" s="2"/>
      <c r="C25" s="3"/>
      <c r="D25" s="3"/>
      <c r="E25" s="3"/>
      <c r="F25" s="24"/>
      <c r="G25" s="34"/>
      <c r="H25" s="39"/>
      <c r="I25" s="32"/>
      <c r="J25" s="39"/>
      <c r="K25" s="41"/>
      <c r="L25" s="33"/>
      <c r="M25" s="45"/>
    </row>
    <row r="26" spans="1:13" ht="38.4" customHeight="1" thickBot="1">
      <c r="A26" s="68" t="s">
        <v>37</v>
      </c>
      <c r="B26" s="69"/>
      <c r="C26" s="69"/>
      <c r="D26" s="69"/>
      <c r="E26" s="70"/>
      <c r="F26" s="17"/>
      <c r="G26" s="35"/>
      <c r="H26" s="36"/>
      <c r="I26" s="36"/>
      <c r="J26" s="36"/>
      <c r="K26" s="42">
        <f>SUM(K4:K25)</f>
        <v>0</v>
      </c>
      <c r="L26" s="37"/>
      <c r="M26" s="46">
        <f>K26*1.23</f>
        <v>0</v>
      </c>
    </row>
    <row r="27" spans="1:13" ht="14.4" customHeight="1" thickTop="1">
      <c r="A27" s="10"/>
      <c r="B27" s="10"/>
      <c r="C27" s="10"/>
      <c r="D27" s="10"/>
      <c r="E27" s="8"/>
      <c r="F27" s="8"/>
      <c r="G27" s="9"/>
      <c r="H27" s="9"/>
      <c r="I27" s="9"/>
      <c r="J27" s="9"/>
      <c r="K27" s="9"/>
      <c r="L27" s="9"/>
      <c r="M27" s="9"/>
    </row>
    <row r="28" spans="1:13" s="21" customFormat="1" ht="33.6" customHeight="1">
      <c r="A28" s="23" t="s">
        <v>50</v>
      </c>
      <c r="B28" s="71" t="s">
        <v>52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s="22" customFormat="1" ht="35.4" customHeight="1">
      <c r="A29" s="28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</row>
  </sheetData>
  <mergeCells count="5">
    <mergeCell ref="A1:M1"/>
    <mergeCell ref="A26:E26"/>
    <mergeCell ref="A2:B2"/>
    <mergeCell ref="B28:M28"/>
    <mergeCell ref="B29:M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cennik jednostkowy</vt:lpstr>
      <vt:lpstr>wartość cenowa wymiany taśm</vt:lpstr>
      <vt:lpstr>'wartość cenowa wymiany taśm'!Obszar_wydruku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Kostka</dc:creator>
  <cp:lastModifiedBy>Szymon Łakota</cp:lastModifiedBy>
  <cp:lastPrinted>2023-08-10T05:36:42Z</cp:lastPrinted>
  <dcterms:created xsi:type="dcterms:W3CDTF">2020-09-04T05:37:05Z</dcterms:created>
  <dcterms:modified xsi:type="dcterms:W3CDTF">2025-02-03T19:43:04Z</dcterms:modified>
</cp:coreProperties>
</file>