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GMINA KOBZLIN UNIA GAZ/"/>
    </mc:Choice>
  </mc:AlternateContent>
  <xr:revisionPtr revIDLastSave="0" documentId="8_{5E7FE379-32FB-4D36-89EC-C94932072C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Arkusz1!$A$4:$K$16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I27" i="1" s="1"/>
  <c r="J27" i="1" s="1"/>
  <c r="F46" i="1"/>
  <c r="F45" i="1"/>
  <c r="F44" i="1"/>
  <c r="G24" i="1"/>
  <c r="G26" i="1"/>
  <c r="G25" i="1"/>
  <c r="F6" i="1"/>
  <c r="F8" i="1"/>
  <c r="F7" i="1"/>
  <c r="F9" i="1" l="1"/>
  <c r="F10" i="1"/>
  <c r="F11" i="1"/>
  <c r="F13" i="1"/>
  <c r="F14" i="1"/>
  <c r="F15" i="1"/>
  <c r="F16" i="1"/>
  <c r="F17" i="1"/>
  <c r="F12" i="1"/>
  <c r="E45" i="1"/>
  <c r="G39" i="1"/>
  <c r="F18" i="1" l="1"/>
  <c r="H17" i="1"/>
  <c r="H8" i="1"/>
  <c r="I8" i="1" s="1"/>
  <c r="H7" i="1"/>
  <c r="I7" i="1" s="1"/>
  <c r="H6" i="1"/>
  <c r="E46" i="1"/>
  <c r="H13" i="1"/>
  <c r="I13" i="1" s="1"/>
  <c r="H12" i="1"/>
  <c r="I12" i="1" s="1"/>
  <c r="H11" i="1"/>
  <c r="H15" i="1"/>
  <c r="I15" i="1" s="1"/>
  <c r="I6" i="1" l="1"/>
  <c r="I17" i="1"/>
  <c r="G45" i="1"/>
  <c r="I45" i="1" s="1"/>
  <c r="J45" i="1" s="1"/>
  <c r="I25" i="1"/>
  <c r="J25" i="1" s="1"/>
  <c r="I26" i="1"/>
  <c r="J26" i="1" s="1"/>
  <c r="I11" i="1"/>
  <c r="H14" i="1"/>
  <c r="I14" i="1" s="1"/>
  <c r="H10" i="1"/>
  <c r="I10" i="1" s="1"/>
  <c r="H16" i="1"/>
  <c r="I16" i="1" s="1"/>
  <c r="H9" i="1" l="1"/>
  <c r="I9" i="1" l="1"/>
  <c r="I18" i="1" s="1"/>
  <c r="H18" i="1"/>
  <c r="G37" i="1"/>
  <c r="G46" i="1" l="1"/>
  <c r="E44" i="1"/>
  <c r="G38" i="1"/>
  <c r="G40" i="1" s="1"/>
  <c r="J38" i="1" l="1"/>
  <c r="I46" i="1"/>
  <c r="J46" i="1" s="1"/>
  <c r="G44" i="1" l="1"/>
  <c r="G51" i="1" l="1"/>
  <c r="G47" i="1"/>
  <c r="I44" i="1"/>
  <c r="J44" i="1" l="1"/>
  <c r="J47" i="1" s="1"/>
  <c r="I47" i="1"/>
  <c r="I37" i="1" l="1"/>
  <c r="J37" i="1" l="1"/>
  <c r="J40" i="1" s="1"/>
  <c r="J51" i="1" s="1"/>
  <c r="I32" i="1"/>
  <c r="I24" i="1"/>
  <c r="J32" i="1" l="1"/>
  <c r="I39" i="1"/>
  <c r="J24" i="1"/>
  <c r="J39" i="1" l="1"/>
  <c r="I38" i="1" l="1"/>
  <c r="I40" i="1" l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tc={8484E058-5674-45F3-91C6-50AD10366F31}</author>
  </authors>
  <commentList>
    <comment ref="C10" authorId="0" shapeId="0" xr:uid="{8484E058-5674-45F3-91C6-50AD10366F31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I pgg z taryfy W-2.1. został poprawiony na W-3.6 ( 100 % taryfa ) </t>
      </text>
    </comment>
  </commentList>
</comments>
</file>

<file path=xl/sharedStrings.xml><?xml version="1.0" encoding="utf-8"?>
<sst xmlns="http://schemas.openxmlformats.org/spreadsheetml/2006/main" count="89" uniqueCount="68">
  <si>
    <t>Nazwa opłaty</t>
  </si>
  <si>
    <t>Stawka podatku VAT %</t>
  </si>
  <si>
    <t>Zamówienie podstawowe zł brutto</t>
  </si>
  <si>
    <t>Rozliczenie wg cen taryfowych/konkurencyjnych</t>
  </si>
  <si>
    <t>Podatek VAT zł</t>
  </si>
  <si>
    <t>Stawka jednostkowa  (dla J.M z kol.3) zł netto</t>
  </si>
  <si>
    <t>Podatek VAT zł (kol. 5 x 23%)</t>
  </si>
  <si>
    <t>Zamówienie podstawowe zł brutto (kol. 5 +7)</t>
  </si>
  <si>
    <t xml:space="preserve">Ilość j.m.
</t>
  </si>
  <si>
    <t xml:space="preserve">Ilość miesięcy </t>
  </si>
  <si>
    <t>Paliwo gazowe w podziale na płatnika podatku akcyzowego   oraz jednostka miary</t>
  </si>
  <si>
    <t>Wartość zamówienia podstawowego zł netto (kol. 3 x 4)</t>
  </si>
  <si>
    <t>2. Wyliczenie zakupu paliwa gazowego dla zamówienia podstawowego:</t>
  </si>
  <si>
    <t>Podatek VAT zł (kol. 1 x 23%)</t>
  </si>
  <si>
    <t>Zamówienie podstawowe zł brutto (kol. 1 +3)</t>
  </si>
  <si>
    <t xml:space="preserve">Podatek VAT zł </t>
  </si>
  <si>
    <t>Nazwa opłat</t>
  </si>
  <si>
    <t>Ilość kWh</t>
  </si>
  <si>
    <t>Wartość zamówienia podstawowego zł netto</t>
  </si>
  <si>
    <t>Podsumowanie prawa opcji dla całego zamówienia:</t>
  </si>
  <si>
    <t>x</t>
  </si>
  <si>
    <t>1. zakup paliwa gazowego 10% od ilości (kWh) paliwa dla zamówienia podstawowego (tabela w pkt 2 powyżej):</t>
  </si>
  <si>
    <t>Podsumowanie wartości dla tabeli nr 2:</t>
  </si>
  <si>
    <t>3. Wyliczenie wartości usługi dystrybucji z uwzględnieniem wartości prawa opcji dla zakupu paliwa gazowego*:</t>
  </si>
  <si>
    <t>4. Podsumowanie wartości:</t>
  </si>
  <si>
    <t>Podsumowanie wartości dla tabeli nr 4:</t>
  </si>
  <si>
    <t>5 Wyliczenie prawa opcji (10% wartości zamówienia podstawowego wg ilości paliwa gazowego dla zakupu paliwa gazowego):</t>
  </si>
  <si>
    <t>Wyliczenie wartości dla tabeli nr 3:</t>
  </si>
  <si>
    <t>Wartość zamówienia  wyliczona przez Zamawiającego zł netto</t>
  </si>
  <si>
    <t>Zakup paliwa gazowego wraz z prawem opcji 10% oraz wartość usługi dystrybucji wyliczona przez Zamawiającego:</t>
  </si>
  <si>
    <t>Wartość zamówienia zł netto</t>
  </si>
  <si>
    <t>Zamówienie  zł brutto</t>
  </si>
  <si>
    <t>2. Zakup paliwa gazowego (przepisane sumy z tabeli nr 2 powyżej):</t>
  </si>
  <si>
    <t>3. Usługa dystrybucji (przepisane kwoty z tabeli nr 3 powyżej):</t>
  </si>
  <si>
    <t>6. Podsumowanie wartości zamówienia podstawowego wraz z prawem opcji (przepisanie sumy z tabeli z pkt 4 i 5 powyżej):</t>
  </si>
  <si>
    <t>Kalkulator może być pomocniczo wykorzystany przez wykonawcę do wyliczenia wartości oferty, przy czym wyliczenia z kalkulatora nie stanowią podstawy do jakichkolwiek roszczeń wykonawcy w stosunku do zamawiającego i sam kalkulator nie stanowi załącznika do oferty.</t>
  </si>
  <si>
    <t>Wszystkie opłaty dystrybucyjne  wynikające z taryfy dystrybucyjnej PSG Sp. z o.o.</t>
  </si>
  <si>
    <t>*Zamawiający wyliczył wartość dystrybucji netto na podstawie taryfy PSG Sp. z o.o. oraz obowiązujących przepisów prawa. Wykonawca nie dokonuje zmiany wartości dystrybucji.</t>
  </si>
  <si>
    <t>Podsumowanie  wartości dla tabeli nr 1:</t>
  </si>
  <si>
    <t>Wartość zamówienia podstawowego zł netto (kol. 2 x 3 x 4)</t>
  </si>
  <si>
    <t>Zamówienie podstawowe zł brutto (kol. 5 + 7)</t>
  </si>
  <si>
    <t>Stawka jednostkowa  (dla J.M z kol. 2) zł netto</t>
  </si>
  <si>
    <t>konk.</t>
  </si>
  <si>
    <t>2. zakup paliwa gazowego 10% od ilości (kWh) paliwa dla zamówienia podstawowego (tabela w pkt 2 powyżej):</t>
  </si>
  <si>
    <t>W-5.1. Konk.</t>
  </si>
  <si>
    <t>W-5.1 Taryfa</t>
  </si>
  <si>
    <t>W-4 Taryfa</t>
  </si>
  <si>
    <t>1. Wyliczenie opłaty abonamentowej (taryfa) i handlowej (konkurencja) dla zamówienia podstawowego:</t>
  </si>
  <si>
    <t xml:space="preserve">Wartość prawa opcji zł netto </t>
  </si>
  <si>
    <t>W- 3.6 Taryfa</t>
  </si>
  <si>
    <t>W-3.6 konk.</t>
  </si>
  <si>
    <t>W-2.1 konk.</t>
  </si>
  <si>
    <t>W-2.1 taryfa</t>
  </si>
  <si>
    <t>Podatek akcyzowy</t>
  </si>
  <si>
    <t>Ilość paliwa gazowego kWh</t>
  </si>
  <si>
    <t>zw</t>
  </si>
  <si>
    <t>taryfa od W-1 do W-4</t>
  </si>
  <si>
    <t>taryfowa powyżej W-5.1</t>
  </si>
  <si>
    <t>3. zakup paliwa gazowego 10% od ilości (kWh) paliwa dla zamówienia podstawowego (tabela w pkt 2 powyżej):</t>
  </si>
  <si>
    <t>W-5.1Taryfa</t>
  </si>
  <si>
    <t>W-2.2 Taryfa</t>
  </si>
  <si>
    <t>„Kompleksowa dostawa gazu ziemnego wysokometanowego (grupa E) dla Gminy Kobylin i jej jednostek organizacyjnych w okresie od  01.01.2025 r. do 31.12.2026 r.”</t>
  </si>
  <si>
    <t>Załącznik nr 3.1 do SWZ - kalkulator</t>
  </si>
  <si>
    <t>Cena jednostkowa dla zakupu paliwa gazowego zł**</t>
  </si>
  <si>
    <t>** cena jednostkowa dla opcji winna być taka sama jak dla zamówienia podstawowego</t>
  </si>
  <si>
    <t>1. Opłata abonamentowa i handlowa (przepisane sumy z tabeli nr 1 powyżej):</t>
  </si>
  <si>
    <t xml:space="preserve">Grupa taryfowa  /procentowy udział dotyczący opłaty </t>
  </si>
  <si>
    <t>W-1.1 konk.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</si>
</sst>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0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name val="Calibri Light"/>
      <family val="2"/>
      <charset val="238"/>
      <scheme val="major"/>
    </font>
    <font>
      <sz val="9"/>
      <color rgb="FF00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Calibri"/>
      <family val="2"/>
      <scheme val="minor"/>
    </font>
    <font>
      <sz val="9"/>
      <color rgb="FFFF0000"/>
      <name val="Calibri Light"/>
      <family val="2"/>
      <charset val="238"/>
      <scheme val="major"/>
    </font>
    <font>
      <strike/>
      <sz val="9"/>
      <color rgb="FFFF0000"/>
      <name val="Calibri Light"/>
      <family val="2"/>
      <charset val="238"/>
      <scheme val="major"/>
    </font>
    <font>
      <b/>
      <strike/>
      <sz val="9"/>
      <color rgb="FFFF0000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0">
    <xf numFmtId="0" fontId="0" fillId="0" borderId="0" xfId="0"/>
    <xf numFmtId="0" fontId="3" fillId="2" borderId="1" xfId="0" applyFont="1" applyFill="1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4" fontId="6" fillId="2" borderId="0" xfId="0" applyNumberFormat="1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vertical="center"/>
      <protection locked="0"/>
    </xf>
    <xf numFmtId="4" fontId="1" fillId="2" borderId="0" xfId="0" applyNumberFormat="1" applyFont="1" applyFill="1" applyAlignment="1">
      <alignment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4" fontId="6" fillId="2" borderId="1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/>
      <protection locked="0"/>
    </xf>
    <xf numFmtId="4" fontId="6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 applyProtection="1">
      <alignment horizontal="left" vertical="center" wrapText="1"/>
      <protection locked="0"/>
    </xf>
    <xf numFmtId="3" fontId="3" fillId="2" borderId="0" xfId="0" applyNumberFormat="1" applyFont="1" applyFill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vertical="center"/>
    </xf>
    <xf numFmtId="2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left" vertical="center" wrapText="1"/>
    </xf>
    <xf numFmtId="10" fontId="1" fillId="2" borderId="2" xfId="0" applyNumberFormat="1" applyFont="1" applyFill="1" applyBorder="1" applyAlignment="1">
      <alignment horizontal="left" vertical="center" wrapText="1"/>
    </xf>
    <xf numFmtId="10" fontId="3" fillId="2" borderId="2" xfId="0" applyNumberFormat="1" applyFont="1" applyFill="1" applyBorder="1" applyAlignment="1" applyProtection="1">
      <alignment vertical="center"/>
      <protection locked="0"/>
    </xf>
    <xf numFmtId="10" fontId="3" fillId="2" borderId="1" xfId="0" applyNumberFormat="1" applyFont="1" applyFill="1" applyBorder="1" applyAlignment="1" applyProtection="1">
      <alignment horizontal="left" vertical="center"/>
      <protection locked="0"/>
    </xf>
    <xf numFmtId="10" fontId="3" fillId="2" borderId="2" xfId="0" applyNumberFormat="1" applyFont="1" applyFill="1" applyBorder="1" applyAlignment="1" applyProtection="1">
      <alignment horizontal="left" vertical="center"/>
      <protection locked="0"/>
    </xf>
    <xf numFmtId="10" fontId="3" fillId="2" borderId="11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vertical="center" wrapText="1"/>
    </xf>
    <xf numFmtId="10" fontId="1" fillId="2" borderId="1" xfId="1" applyNumberFormat="1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10" fontId="10" fillId="2" borderId="1" xfId="1" applyNumberFormat="1" applyFont="1" applyFill="1" applyBorder="1" applyAlignment="1">
      <alignment horizontal="left" vertical="center" wrapText="1"/>
    </xf>
    <xf numFmtId="0" fontId="10" fillId="2" borderId="11" xfId="0" applyFont="1" applyFill="1" applyBorder="1" applyAlignment="1" applyProtection="1">
      <alignment horizontal="right" vertical="center" wrapText="1"/>
      <protection locked="0"/>
    </xf>
    <xf numFmtId="3" fontId="10" fillId="2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Alignment="1">
      <alignment horizontal="left" vertical="center"/>
    </xf>
    <xf numFmtId="4" fontId="11" fillId="2" borderId="0" xfId="0" applyNumberFormat="1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left" vertical="center" wrapText="1"/>
    </xf>
    <xf numFmtId="4" fontId="6" fillId="2" borderId="10" xfId="0" applyNumberFormat="1" applyFont="1" applyFill="1" applyBorder="1" applyAlignment="1">
      <alignment horizontal="left" vertical="center" wrapText="1"/>
    </xf>
    <xf numFmtId="10" fontId="9" fillId="2" borderId="2" xfId="0" applyNumberFormat="1" applyFont="1" applyFill="1" applyBorder="1" applyAlignment="1" applyProtection="1">
      <alignment vertical="center"/>
      <protection locked="0"/>
    </xf>
    <xf numFmtId="10" fontId="9" fillId="2" borderId="1" xfId="1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Alignment="1">
      <alignment horizontal="left" vertical="center"/>
    </xf>
    <xf numFmtId="4" fontId="12" fillId="2" borderId="0" xfId="0" applyNumberFormat="1" applyFont="1" applyFill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nmedia" id="{36BE4022-10AE-4ABF-8D9D-973F54CDCD0D}" userId="S::admin2@tjablonski.onmicrosoft.com::e62214b7-1543-4217-914c-c2b82aa0ba1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4-09-25T07:20:40.48" personId="{36BE4022-10AE-4ABF-8D9D-973F54CDCD0D}" id="{8484E058-5674-45F3-91C6-50AD10366F31}">
    <text xml:space="preserve">I pgg z taryfy W-2.1. został poprawiony na W-3.6 ( 100 % taryfa )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70" zoomScaleNormal="70" workbookViewId="0">
      <selection activeCell="O17" sqref="O17"/>
    </sheetView>
  </sheetViews>
  <sheetFormatPr defaultColWidth="8.88671875" defaultRowHeight="12" x14ac:dyDescent="0.3"/>
  <cols>
    <col min="1" max="1" width="21.77734375" style="11" customWidth="1"/>
    <col min="2" max="2" width="14.77734375" style="11" customWidth="1"/>
    <col min="3" max="3" width="17.33203125" style="12" customWidth="1"/>
    <col min="4" max="4" width="11.6640625" style="13" customWidth="1"/>
    <col min="5" max="5" width="9.109375" style="13" customWidth="1"/>
    <col min="6" max="6" width="9.6640625" style="14" customWidth="1"/>
    <col min="7" max="7" width="12.88671875" style="14" customWidth="1"/>
    <col min="8" max="8" width="11.21875" style="15" customWidth="1"/>
    <col min="9" max="9" width="13" style="13" customWidth="1"/>
    <col min="10" max="10" width="13.5546875" style="13" customWidth="1"/>
    <col min="11" max="11" width="9.44140625" style="13" customWidth="1"/>
    <col min="12" max="16384" width="8.88671875" style="13"/>
  </cols>
  <sheetData>
    <row r="1" spans="1:11" ht="21.6" customHeight="1" x14ac:dyDescent="0.3">
      <c r="A1" s="67" t="s">
        <v>61</v>
      </c>
      <c r="B1" s="67"/>
      <c r="C1" s="67"/>
      <c r="D1" s="67"/>
      <c r="E1" s="67"/>
      <c r="F1" s="67"/>
      <c r="G1" s="67"/>
      <c r="H1" s="67"/>
      <c r="I1" s="67"/>
    </row>
    <row r="2" spans="1:11" ht="24" customHeight="1" x14ac:dyDescent="0.3">
      <c r="A2" s="76"/>
      <c r="B2" s="76"/>
      <c r="C2" s="76"/>
      <c r="F2" s="68" t="s">
        <v>62</v>
      </c>
      <c r="G2" s="68"/>
      <c r="H2" s="68"/>
      <c r="I2" s="68"/>
    </row>
    <row r="3" spans="1:11" ht="13.8" customHeight="1" x14ac:dyDescent="0.3">
      <c r="A3" s="69" t="s">
        <v>47</v>
      </c>
      <c r="B3" s="69"/>
      <c r="C3" s="69"/>
      <c r="D3" s="69"/>
      <c r="E3" s="69"/>
      <c r="F3" s="69"/>
      <c r="G3" s="69"/>
      <c r="H3" s="69"/>
      <c r="I3" s="69"/>
      <c r="J3" s="70"/>
      <c r="K3" s="16"/>
    </row>
    <row r="4" spans="1:11" ht="72" x14ac:dyDescent="0.3">
      <c r="A4" s="77" t="s">
        <v>66</v>
      </c>
      <c r="B4" s="78"/>
      <c r="C4" s="17" t="s">
        <v>8</v>
      </c>
      <c r="D4" s="17" t="s">
        <v>9</v>
      </c>
      <c r="E4" s="18" t="s">
        <v>41</v>
      </c>
      <c r="F4" s="19" t="s">
        <v>39</v>
      </c>
      <c r="G4" s="17" t="s">
        <v>1</v>
      </c>
      <c r="H4" s="17" t="s">
        <v>6</v>
      </c>
      <c r="I4" s="17" t="s">
        <v>40</v>
      </c>
    </row>
    <row r="5" spans="1:11" s="21" customFormat="1" ht="19.2" customHeight="1" x14ac:dyDescent="0.3">
      <c r="A5" s="79">
        <v>1</v>
      </c>
      <c r="B5" s="80"/>
      <c r="C5" s="20">
        <v>2</v>
      </c>
      <c r="D5" s="20">
        <v>3</v>
      </c>
      <c r="E5" s="19">
        <v>4</v>
      </c>
      <c r="F5" s="20">
        <v>5</v>
      </c>
      <c r="G5" s="20">
        <v>6</v>
      </c>
      <c r="H5" s="20">
        <v>7</v>
      </c>
      <c r="I5" s="20">
        <v>8</v>
      </c>
    </row>
    <row r="6" spans="1:11" s="21" customFormat="1" ht="12" customHeight="1" x14ac:dyDescent="0.3">
      <c r="A6" s="56" t="s">
        <v>45</v>
      </c>
      <c r="B6" s="57">
        <v>1</v>
      </c>
      <c r="C6" s="22">
        <v>3</v>
      </c>
      <c r="D6" s="22">
        <v>24</v>
      </c>
      <c r="E6" s="3"/>
      <c r="F6" s="4">
        <f t="shared" ref="F6:F8" si="0">ROUND(B6*C6*D6*E6,2)</f>
        <v>0</v>
      </c>
      <c r="G6" s="23">
        <v>23</v>
      </c>
      <c r="H6" s="4">
        <f>ROUND(F6*0.23,2)</f>
        <v>0</v>
      </c>
      <c r="I6" s="4">
        <f>F6+H6</f>
        <v>0</v>
      </c>
    </row>
    <row r="7" spans="1:11" s="21" customFormat="1" ht="12" customHeight="1" x14ac:dyDescent="0.3">
      <c r="A7" s="51" t="s">
        <v>59</v>
      </c>
      <c r="B7" s="50">
        <v>0.40810000000000002</v>
      </c>
      <c r="C7" s="22">
        <v>1</v>
      </c>
      <c r="D7" s="22">
        <v>24</v>
      </c>
      <c r="E7" s="3"/>
      <c r="F7" s="4">
        <f t="shared" si="0"/>
        <v>0</v>
      </c>
      <c r="G7" s="23">
        <v>23</v>
      </c>
      <c r="H7" s="4">
        <f>ROUND(F7*0.23,2)</f>
        <v>0</v>
      </c>
      <c r="I7" s="4">
        <f>F7+H7</f>
        <v>0</v>
      </c>
    </row>
    <row r="8" spans="1:11" s="21" customFormat="1" ht="12" customHeight="1" x14ac:dyDescent="0.3">
      <c r="A8" s="52" t="s">
        <v>44</v>
      </c>
      <c r="B8" s="53">
        <v>0.59189999999999998</v>
      </c>
      <c r="C8" s="2">
        <v>1</v>
      </c>
      <c r="D8" s="2">
        <v>24</v>
      </c>
      <c r="E8" s="3"/>
      <c r="F8" s="4">
        <f t="shared" si="0"/>
        <v>0</v>
      </c>
      <c r="G8" s="4">
        <v>23</v>
      </c>
      <c r="H8" s="4">
        <f>ROUND(F8*0.23,2)</f>
        <v>0</v>
      </c>
      <c r="I8" s="4">
        <f>F8+H8</f>
        <v>0</v>
      </c>
    </row>
    <row r="9" spans="1:11" s="21" customFormat="1" ht="12" customHeight="1" x14ac:dyDescent="0.3">
      <c r="A9" s="52" t="s">
        <v>46</v>
      </c>
      <c r="B9" s="57">
        <v>1</v>
      </c>
      <c r="C9" s="2">
        <v>3</v>
      </c>
      <c r="D9" s="22">
        <v>24</v>
      </c>
      <c r="E9" s="3"/>
      <c r="F9" s="4">
        <f>ROUND(C9*D9*E9,2)</f>
        <v>0</v>
      </c>
      <c r="G9" s="4">
        <v>23</v>
      </c>
      <c r="H9" s="4">
        <f t="shared" ref="H9" si="1">ROUND(F9*0.23,2)</f>
        <v>0</v>
      </c>
      <c r="I9" s="4">
        <f t="shared" ref="I9" si="2">F9+H9</f>
        <v>0</v>
      </c>
    </row>
    <row r="10" spans="1:11" s="109" customFormat="1" x14ac:dyDescent="0.3">
      <c r="A10" s="103" t="s">
        <v>49</v>
      </c>
      <c r="B10" s="104">
        <v>1</v>
      </c>
      <c r="C10" s="58">
        <v>6</v>
      </c>
      <c r="D10" s="105">
        <v>24</v>
      </c>
      <c r="E10" s="106"/>
      <c r="F10" s="107">
        <f>ROUND(C10*D10*E10,2)</f>
        <v>0</v>
      </c>
      <c r="G10" s="107">
        <v>23</v>
      </c>
      <c r="H10" s="107">
        <f t="shared" ref="H10:H16" si="3">ROUND(F10*0.23,2)</f>
        <v>0</v>
      </c>
      <c r="I10" s="107">
        <f t="shared" ref="I10:I16" si="4">F10+H10</f>
        <v>0</v>
      </c>
      <c r="J10" s="108"/>
    </row>
    <row r="11" spans="1:11" s="5" customFormat="1" x14ac:dyDescent="0.3">
      <c r="A11" s="52" t="s">
        <v>50</v>
      </c>
      <c r="B11" s="57">
        <v>1</v>
      </c>
      <c r="C11" s="24">
        <v>3</v>
      </c>
      <c r="D11" s="2">
        <v>24</v>
      </c>
      <c r="E11" s="3"/>
      <c r="F11" s="4">
        <f t="shared" ref="F11:F13" si="5">ROUND(B11*C11*D11*E11,2)</f>
        <v>0</v>
      </c>
      <c r="G11" s="4">
        <v>23</v>
      </c>
      <c r="H11" s="4">
        <f t="shared" si="3"/>
        <v>0</v>
      </c>
      <c r="I11" s="4">
        <f t="shared" si="4"/>
        <v>0</v>
      </c>
      <c r="J11" s="8"/>
    </row>
    <row r="12" spans="1:11" s="5" customFormat="1" x14ac:dyDescent="0.3">
      <c r="A12" s="54" t="s">
        <v>49</v>
      </c>
      <c r="B12" s="55">
        <v>0.46289999999999998</v>
      </c>
      <c r="C12" s="24">
        <v>1</v>
      </c>
      <c r="D12" s="22">
        <v>24</v>
      </c>
      <c r="E12" s="3"/>
      <c r="F12" s="4">
        <f>ROUND(B12*C12*D12*E12,2)</f>
        <v>0</v>
      </c>
      <c r="G12" s="4">
        <v>23</v>
      </c>
      <c r="H12" s="4">
        <f t="shared" ref="H12:H13" si="6">ROUND(F12*0.23,2)</f>
        <v>0</v>
      </c>
      <c r="I12" s="4">
        <f t="shared" ref="I12:I13" si="7">F12+H12</f>
        <v>0</v>
      </c>
      <c r="J12" s="8"/>
    </row>
    <row r="13" spans="1:11" s="5" customFormat="1" ht="11.4" customHeight="1" x14ac:dyDescent="0.3">
      <c r="A13" s="54" t="s">
        <v>50</v>
      </c>
      <c r="B13" s="53">
        <v>0.53710000000000002</v>
      </c>
      <c r="C13" s="24">
        <v>1</v>
      </c>
      <c r="D13" s="2">
        <v>24</v>
      </c>
      <c r="E13" s="3"/>
      <c r="F13" s="4">
        <f t="shared" si="5"/>
        <v>0</v>
      </c>
      <c r="G13" s="4">
        <v>23</v>
      </c>
      <c r="H13" s="4">
        <f t="shared" si="6"/>
        <v>0</v>
      </c>
      <c r="I13" s="4">
        <f t="shared" si="7"/>
        <v>0</v>
      </c>
      <c r="J13" s="8"/>
    </row>
    <row r="14" spans="1:11" s="5" customFormat="1" hidden="1" x14ac:dyDescent="0.3">
      <c r="A14" s="7" t="s">
        <v>60</v>
      </c>
      <c r="B14" s="57">
        <v>1</v>
      </c>
      <c r="C14" s="24">
        <v>1</v>
      </c>
      <c r="D14" s="22">
        <v>24</v>
      </c>
      <c r="E14" s="3"/>
      <c r="F14" s="4">
        <f t="shared" ref="F14:F16" si="8">ROUND(C14*D14*E14,2)</f>
        <v>0</v>
      </c>
      <c r="G14" s="4">
        <v>23</v>
      </c>
      <c r="H14" s="4">
        <f t="shared" si="3"/>
        <v>0</v>
      </c>
      <c r="I14" s="4">
        <f t="shared" si="4"/>
        <v>0</v>
      </c>
      <c r="J14" s="8"/>
    </row>
    <row r="15" spans="1:11" s="66" customFormat="1" x14ac:dyDescent="0.3">
      <c r="A15" s="59" t="s">
        <v>52</v>
      </c>
      <c r="B15" s="60">
        <v>1</v>
      </c>
      <c r="C15" s="61">
        <v>0</v>
      </c>
      <c r="D15" s="62">
        <v>24</v>
      </c>
      <c r="E15" s="63"/>
      <c r="F15" s="64">
        <f t="shared" si="8"/>
        <v>0</v>
      </c>
      <c r="G15" s="64">
        <v>23</v>
      </c>
      <c r="H15" s="64">
        <f t="shared" si="3"/>
        <v>0</v>
      </c>
      <c r="I15" s="64">
        <f t="shared" si="4"/>
        <v>0</v>
      </c>
      <c r="J15" s="65"/>
    </row>
    <row r="16" spans="1:11" x14ac:dyDescent="0.3">
      <c r="A16" s="10" t="s">
        <v>51</v>
      </c>
      <c r="B16" s="57">
        <v>1</v>
      </c>
      <c r="C16" s="25">
        <v>3</v>
      </c>
      <c r="D16" s="22">
        <v>24</v>
      </c>
      <c r="E16" s="3"/>
      <c r="F16" s="4">
        <f t="shared" si="8"/>
        <v>0</v>
      </c>
      <c r="G16" s="4">
        <v>23</v>
      </c>
      <c r="H16" s="4">
        <f t="shared" si="3"/>
        <v>0</v>
      </c>
      <c r="I16" s="4">
        <f t="shared" si="4"/>
        <v>0</v>
      </c>
    </row>
    <row r="17" spans="1:11" x14ac:dyDescent="0.3">
      <c r="A17" s="7" t="s">
        <v>67</v>
      </c>
      <c r="B17" s="57">
        <v>1</v>
      </c>
      <c r="C17" s="25">
        <v>1</v>
      </c>
      <c r="D17" s="22">
        <v>24</v>
      </c>
      <c r="E17" s="3"/>
      <c r="F17" s="4">
        <f t="shared" ref="F17" si="9">ROUND(C17*D17*E17,2)</f>
        <v>0</v>
      </c>
      <c r="G17" s="4">
        <v>23</v>
      </c>
      <c r="H17" s="4">
        <f t="shared" ref="H17" si="10">ROUND(F17*0.23,2)</f>
        <v>0</v>
      </c>
      <c r="I17" s="4">
        <f t="shared" ref="I17" si="11">F17+H17</f>
        <v>0</v>
      </c>
    </row>
    <row r="18" spans="1:11" x14ac:dyDescent="0.3">
      <c r="A18" s="81" t="s">
        <v>38</v>
      </c>
      <c r="B18" s="82"/>
      <c r="C18" s="6"/>
      <c r="D18" s="6"/>
      <c r="E18" s="26" t="s">
        <v>20</v>
      </c>
      <c r="F18" s="26">
        <f>SUM(F6:F17)</f>
        <v>0</v>
      </c>
      <c r="G18" s="26" t="s">
        <v>20</v>
      </c>
      <c r="H18" s="26">
        <f>SUM(H6:H17)</f>
        <v>0</v>
      </c>
      <c r="I18" s="26">
        <f>SUM(I6:I17)</f>
        <v>0</v>
      </c>
    </row>
    <row r="19" spans="1:11" x14ac:dyDescent="0.3">
      <c r="A19" s="12"/>
      <c r="B19" s="12"/>
      <c r="D19" s="12"/>
      <c r="E19" s="12"/>
      <c r="F19" s="12"/>
      <c r="G19" s="27"/>
      <c r="H19" s="12"/>
      <c r="I19" s="12"/>
      <c r="J19" s="12"/>
    </row>
    <row r="20" spans="1:11" x14ac:dyDescent="0.3">
      <c r="A20" s="28"/>
      <c r="B20" s="28"/>
      <c r="C20" s="28"/>
      <c r="D20" s="28"/>
      <c r="E20" s="28"/>
      <c r="F20" s="28"/>
      <c r="G20" s="29"/>
      <c r="H20" s="29"/>
      <c r="I20" s="29"/>
      <c r="J20" s="29"/>
    </row>
    <row r="21" spans="1:11" x14ac:dyDescent="0.3">
      <c r="A21" s="28" t="s">
        <v>12</v>
      </c>
      <c r="B21" s="28"/>
      <c r="C21" s="30"/>
      <c r="D21" s="31"/>
      <c r="E21" s="31"/>
      <c r="F21" s="11"/>
      <c r="G21" s="16"/>
      <c r="H21" s="16"/>
      <c r="I21" s="16"/>
      <c r="J21" s="16"/>
      <c r="K21" s="5"/>
    </row>
    <row r="22" spans="1:11" ht="60" x14ac:dyDescent="0.3">
      <c r="A22" s="17" t="s">
        <v>10</v>
      </c>
      <c r="B22" s="17" t="s">
        <v>53</v>
      </c>
      <c r="C22" s="17" t="s">
        <v>3</v>
      </c>
      <c r="D22" s="74" t="s">
        <v>8</v>
      </c>
      <c r="E22" s="75"/>
      <c r="F22" s="17" t="s">
        <v>5</v>
      </c>
      <c r="G22" s="19" t="s">
        <v>11</v>
      </c>
      <c r="H22" s="17" t="s">
        <v>1</v>
      </c>
      <c r="I22" s="17" t="s">
        <v>6</v>
      </c>
      <c r="J22" s="17" t="s">
        <v>7</v>
      </c>
    </row>
    <row r="23" spans="1:11" ht="10.199999999999999" customHeight="1" x14ac:dyDescent="0.3">
      <c r="A23" s="20">
        <v>1</v>
      </c>
      <c r="B23" s="20"/>
      <c r="C23" s="20">
        <v>2</v>
      </c>
      <c r="D23" s="79">
        <v>3</v>
      </c>
      <c r="E23" s="80"/>
      <c r="F23" s="20">
        <v>4</v>
      </c>
      <c r="G23" s="20">
        <v>5</v>
      </c>
      <c r="H23" s="20">
        <v>6</v>
      </c>
      <c r="I23" s="20">
        <v>7</v>
      </c>
      <c r="J23" s="20">
        <v>8</v>
      </c>
    </row>
    <row r="24" spans="1:11" x14ac:dyDescent="0.3">
      <c r="A24" s="13" t="s">
        <v>54</v>
      </c>
      <c r="B24" s="1" t="s">
        <v>55</v>
      </c>
      <c r="C24" s="32" t="s">
        <v>56</v>
      </c>
      <c r="D24" s="72">
        <v>1411262</v>
      </c>
      <c r="E24" s="73"/>
      <c r="F24" s="9"/>
      <c r="G24" s="4">
        <f>ROUND(D24*F24,2)</f>
        <v>0</v>
      </c>
      <c r="H24" s="4">
        <v>23</v>
      </c>
      <c r="I24" s="4">
        <f>ROUND(G24*0.23,2)</f>
        <v>0</v>
      </c>
      <c r="J24" s="4">
        <f>G24+I24</f>
        <v>0</v>
      </c>
    </row>
    <row r="25" spans="1:11" ht="14.4" customHeight="1" x14ac:dyDescent="0.3">
      <c r="A25" s="1" t="s">
        <v>54</v>
      </c>
      <c r="B25" s="1" t="s">
        <v>55</v>
      </c>
      <c r="C25" s="32" t="s">
        <v>57</v>
      </c>
      <c r="D25" s="72">
        <v>1218218</v>
      </c>
      <c r="E25" s="73"/>
      <c r="F25" s="9"/>
      <c r="G25" s="4">
        <f>ROUND(D25*F25,2)</f>
        <v>0</v>
      </c>
      <c r="H25" s="4">
        <v>23</v>
      </c>
      <c r="I25" s="4">
        <f t="shared" ref="I25:I26" si="12">ROUND(G25*0.23,2)</f>
        <v>0</v>
      </c>
      <c r="J25" s="4">
        <f t="shared" ref="J25:J26" si="13">G25+I25</f>
        <v>0</v>
      </c>
    </row>
    <row r="26" spans="1:11" x14ac:dyDescent="0.3">
      <c r="A26" s="1" t="s">
        <v>54</v>
      </c>
      <c r="B26" s="1" t="s">
        <v>55</v>
      </c>
      <c r="C26" s="32" t="s">
        <v>42</v>
      </c>
      <c r="D26" s="72">
        <v>663294</v>
      </c>
      <c r="E26" s="73"/>
      <c r="F26" s="9"/>
      <c r="G26" s="4">
        <f>ROUND(D26*F26,2)</f>
        <v>0</v>
      </c>
      <c r="H26" s="4">
        <v>23</v>
      </c>
      <c r="I26" s="4">
        <f t="shared" si="12"/>
        <v>0</v>
      </c>
      <c r="J26" s="4">
        <f t="shared" si="13"/>
        <v>0</v>
      </c>
    </row>
    <row r="27" spans="1:11" x14ac:dyDescent="0.3">
      <c r="A27" s="71" t="s">
        <v>22</v>
      </c>
      <c r="B27" s="71"/>
      <c r="C27" s="71"/>
      <c r="D27" s="71"/>
      <c r="E27" s="71"/>
      <c r="F27" s="71"/>
      <c r="G27" s="26">
        <f>SUM(G24:G26)</f>
        <v>0</v>
      </c>
      <c r="H27" s="26" t="s">
        <v>20</v>
      </c>
      <c r="I27" s="26">
        <f>ROUND(G27*0.23,2)</f>
        <v>0</v>
      </c>
      <c r="J27" s="26">
        <f>G27+I27</f>
        <v>0</v>
      </c>
    </row>
    <row r="28" spans="1:11" x14ac:dyDescent="0.3">
      <c r="A28" s="5"/>
      <c r="B28" s="5"/>
      <c r="C28" s="5"/>
      <c r="D28" s="5"/>
      <c r="E28" s="5"/>
      <c r="F28" s="5"/>
      <c r="G28" s="29"/>
      <c r="H28" s="29"/>
      <c r="I28" s="29"/>
      <c r="J28" s="29"/>
      <c r="K28" s="5"/>
    </row>
    <row r="29" spans="1:11" x14ac:dyDescent="0.3">
      <c r="A29" s="69" t="s">
        <v>23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1" ht="60" x14ac:dyDescent="0.3">
      <c r="A30" s="83" t="s">
        <v>36</v>
      </c>
      <c r="B30" s="83"/>
      <c r="C30" s="83"/>
      <c r="D30" s="83"/>
      <c r="E30" s="83"/>
      <c r="F30" s="83"/>
      <c r="G30" s="19" t="s">
        <v>28</v>
      </c>
      <c r="H30" s="17" t="s">
        <v>1</v>
      </c>
      <c r="I30" s="17" t="s">
        <v>13</v>
      </c>
      <c r="J30" s="17" t="s">
        <v>14</v>
      </c>
      <c r="K30" s="5"/>
    </row>
    <row r="31" spans="1:11" x14ac:dyDescent="0.3">
      <c r="A31" s="83"/>
      <c r="B31" s="83"/>
      <c r="C31" s="83"/>
      <c r="D31" s="83"/>
      <c r="E31" s="83"/>
      <c r="F31" s="83"/>
      <c r="G31" s="20">
        <v>1</v>
      </c>
      <c r="H31" s="20">
        <v>2</v>
      </c>
      <c r="I31" s="20">
        <v>3</v>
      </c>
      <c r="J31" s="20">
        <v>4</v>
      </c>
    </row>
    <row r="32" spans="1:11" x14ac:dyDescent="0.3">
      <c r="A32" s="101" t="s">
        <v>27</v>
      </c>
      <c r="B32" s="69"/>
      <c r="C32" s="69"/>
      <c r="D32" s="69"/>
      <c r="E32" s="69"/>
      <c r="F32" s="102"/>
      <c r="G32" s="26">
        <v>158079.9</v>
      </c>
      <c r="H32" s="26">
        <v>23</v>
      </c>
      <c r="I32" s="26">
        <f>ROUND(G32*0.23,2)</f>
        <v>36358.379999999997</v>
      </c>
      <c r="J32" s="26">
        <f>G32+I32</f>
        <v>194438.28</v>
      </c>
    </row>
    <row r="33" spans="1:10" x14ac:dyDescent="0.3">
      <c r="A33" s="76" t="s">
        <v>37</v>
      </c>
      <c r="B33" s="76"/>
      <c r="C33" s="76"/>
      <c r="D33" s="76"/>
      <c r="E33" s="76"/>
      <c r="F33" s="76"/>
      <c r="G33" s="76"/>
      <c r="H33" s="76"/>
      <c r="I33" s="76"/>
      <c r="J33" s="76"/>
    </row>
    <row r="34" spans="1:10" ht="19.8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A35" s="69" t="s">
        <v>24</v>
      </c>
      <c r="B35" s="69"/>
      <c r="C35" s="69"/>
      <c r="D35" s="69"/>
      <c r="E35" s="69"/>
      <c r="F35" s="5"/>
      <c r="G35" s="5"/>
      <c r="H35" s="5"/>
      <c r="I35" s="5"/>
      <c r="J35" s="5"/>
    </row>
    <row r="36" spans="1:10" ht="36" x14ac:dyDescent="0.3">
      <c r="A36" s="83" t="s">
        <v>0</v>
      </c>
      <c r="B36" s="83"/>
      <c r="C36" s="83"/>
      <c r="D36" s="83"/>
      <c r="E36" s="83"/>
      <c r="F36" s="83"/>
      <c r="G36" s="19" t="s">
        <v>48</v>
      </c>
      <c r="H36" s="17" t="s">
        <v>1</v>
      </c>
      <c r="I36" s="17" t="s">
        <v>15</v>
      </c>
      <c r="J36" s="17" t="s">
        <v>2</v>
      </c>
    </row>
    <row r="37" spans="1:10" x14ac:dyDescent="0.3">
      <c r="A37" s="93" t="s">
        <v>65</v>
      </c>
      <c r="B37" s="93"/>
      <c r="C37" s="93"/>
      <c r="D37" s="93"/>
      <c r="E37" s="93"/>
      <c r="F37" s="93"/>
      <c r="G37" s="4">
        <f>F18</f>
        <v>0</v>
      </c>
      <c r="H37" s="4">
        <v>23</v>
      </c>
      <c r="I37" s="4">
        <f>H18</f>
        <v>0</v>
      </c>
      <c r="J37" s="4">
        <f>I18</f>
        <v>0</v>
      </c>
    </row>
    <row r="38" spans="1:10" x14ac:dyDescent="0.3">
      <c r="A38" s="93" t="s">
        <v>32</v>
      </c>
      <c r="B38" s="93"/>
      <c r="C38" s="93"/>
      <c r="D38" s="93"/>
      <c r="E38" s="93"/>
      <c r="F38" s="93"/>
      <c r="G38" s="4">
        <f>G27</f>
        <v>0</v>
      </c>
      <c r="H38" s="4">
        <v>23</v>
      </c>
      <c r="I38" s="4">
        <f>I27</f>
        <v>0</v>
      </c>
      <c r="J38" s="4">
        <f>J27</f>
        <v>0</v>
      </c>
    </row>
    <row r="39" spans="1:10" x14ac:dyDescent="0.3">
      <c r="A39" s="93" t="s">
        <v>33</v>
      </c>
      <c r="B39" s="93"/>
      <c r="C39" s="93"/>
      <c r="D39" s="93"/>
      <c r="E39" s="93"/>
      <c r="F39" s="93"/>
      <c r="G39" s="4">
        <f>G32</f>
        <v>158079.9</v>
      </c>
      <c r="H39" s="4">
        <v>23</v>
      </c>
      <c r="I39" s="4">
        <f>I32</f>
        <v>36358.379999999997</v>
      </c>
      <c r="J39" s="4">
        <f>J32</f>
        <v>194438.28</v>
      </c>
    </row>
    <row r="40" spans="1:10" x14ac:dyDescent="0.3">
      <c r="A40" s="98" t="s">
        <v>25</v>
      </c>
      <c r="B40" s="99"/>
      <c r="C40" s="99"/>
      <c r="D40" s="99"/>
      <c r="E40" s="99"/>
      <c r="F40" s="100"/>
      <c r="G40" s="26">
        <f>SUM(G37:G39)</f>
        <v>158079.9</v>
      </c>
      <c r="H40" s="26" t="s">
        <v>20</v>
      </c>
      <c r="I40" s="26">
        <f>SUM(I37:I39)</f>
        <v>36358.379999999997</v>
      </c>
      <c r="J40" s="26">
        <f>SUM(J37:J39)</f>
        <v>194438.28</v>
      </c>
    </row>
    <row r="41" spans="1:10" x14ac:dyDescent="0.3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94" t="s">
        <v>26</v>
      </c>
      <c r="B42" s="94"/>
      <c r="C42" s="94"/>
      <c r="D42" s="94"/>
      <c r="E42" s="94"/>
      <c r="F42" s="94"/>
      <c r="G42" s="94"/>
      <c r="H42" s="94"/>
      <c r="I42" s="94"/>
      <c r="J42" s="94"/>
    </row>
    <row r="43" spans="1:10" ht="72" x14ac:dyDescent="0.3">
      <c r="A43" s="95" t="s">
        <v>16</v>
      </c>
      <c r="B43" s="96"/>
      <c r="C43" s="96"/>
      <c r="D43" s="97"/>
      <c r="E43" s="33" t="s">
        <v>17</v>
      </c>
      <c r="F43" s="34" t="s">
        <v>63</v>
      </c>
      <c r="G43" s="19" t="s">
        <v>18</v>
      </c>
      <c r="H43" s="17" t="s">
        <v>1</v>
      </c>
      <c r="I43" s="17" t="s">
        <v>4</v>
      </c>
      <c r="J43" s="17" t="s">
        <v>2</v>
      </c>
    </row>
    <row r="44" spans="1:10" x14ac:dyDescent="0.3">
      <c r="A44" s="35" t="s">
        <v>21</v>
      </c>
      <c r="B44" s="36"/>
      <c r="C44" s="36"/>
      <c r="D44" s="36"/>
      <c r="E44" s="37">
        <f>ROUND(D24*0.1,0)</f>
        <v>141126</v>
      </c>
      <c r="F44" s="3">
        <f>F24</f>
        <v>0</v>
      </c>
      <c r="G44" s="38">
        <f t="shared" ref="G44" si="14">ROUND(E44*F44,2)</f>
        <v>0</v>
      </c>
      <c r="H44" s="4">
        <v>23</v>
      </c>
      <c r="I44" s="4">
        <f t="shared" ref="I44:I46" si="15">ROUND(G44*0.23,2)</f>
        <v>0</v>
      </c>
      <c r="J44" s="4">
        <f t="shared" ref="J44" si="16">G44+I44</f>
        <v>0</v>
      </c>
    </row>
    <row r="45" spans="1:10" x14ac:dyDescent="0.3">
      <c r="A45" s="35" t="s">
        <v>43</v>
      </c>
      <c r="B45" s="36"/>
      <c r="C45" s="36"/>
      <c r="D45" s="36"/>
      <c r="E45" s="37">
        <f>ROUND(D25*0.1,0)</f>
        <v>121822</v>
      </c>
      <c r="F45" s="3">
        <f>F25</f>
        <v>0</v>
      </c>
      <c r="G45" s="38">
        <f t="shared" ref="G45" si="17">ROUND(E45*F45,2)</f>
        <v>0</v>
      </c>
      <c r="H45" s="4">
        <v>23</v>
      </c>
      <c r="I45" s="4">
        <f t="shared" ref="I45" si="18">ROUND(G45*0.23,2)</f>
        <v>0</v>
      </c>
      <c r="J45" s="4">
        <f t="shared" ref="J45" si="19">G45+I45</f>
        <v>0</v>
      </c>
    </row>
    <row r="46" spans="1:10" x14ac:dyDescent="0.3">
      <c r="A46" s="35" t="s">
        <v>58</v>
      </c>
      <c r="B46" s="36"/>
      <c r="C46" s="39"/>
      <c r="D46" s="40"/>
      <c r="E46" s="37">
        <f t="shared" ref="E46" si="20">ROUND(D26*0.1,0)</f>
        <v>66329</v>
      </c>
      <c r="F46" s="3">
        <f>F26</f>
        <v>0</v>
      </c>
      <c r="G46" s="38">
        <f>ROUND(E46*F46,2)</f>
        <v>0</v>
      </c>
      <c r="H46" s="4">
        <v>23</v>
      </c>
      <c r="I46" s="4">
        <f t="shared" si="15"/>
        <v>0</v>
      </c>
      <c r="J46" s="4">
        <f>G46+I46</f>
        <v>0</v>
      </c>
    </row>
    <row r="47" spans="1:10" x14ac:dyDescent="0.3">
      <c r="A47" s="84" t="s">
        <v>19</v>
      </c>
      <c r="B47" s="85"/>
      <c r="C47" s="85"/>
      <c r="D47" s="85"/>
      <c r="E47" s="86"/>
      <c r="F47" s="49" t="s">
        <v>20</v>
      </c>
      <c r="G47" s="41">
        <f>SUM(G44:G46)</f>
        <v>0</v>
      </c>
      <c r="H47" s="49" t="s">
        <v>20</v>
      </c>
      <c r="I47" s="41">
        <f>SUM(I44:I46)</f>
        <v>0</v>
      </c>
      <c r="J47" s="41">
        <f>SUM(J44:J46)</f>
        <v>0</v>
      </c>
    </row>
    <row r="48" spans="1:10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</row>
    <row r="49" spans="1:10" x14ac:dyDescent="0.3">
      <c r="A49" s="42" t="s">
        <v>34</v>
      </c>
      <c r="B49" s="42"/>
      <c r="C49" s="42"/>
      <c r="D49" s="42"/>
      <c r="E49" s="42"/>
      <c r="F49" s="42"/>
      <c r="G49" s="43"/>
      <c r="H49" s="42"/>
      <c r="I49" s="42"/>
      <c r="J49" s="42"/>
    </row>
    <row r="50" spans="1:10" ht="36" x14ac:dyDescent="0.3">
      <c r="A50" s="87" t="s">
        <v>29</v>
      </c>
      <c r="B50" s="88"/>
      <c r="C50" s="88"/>
      <c r="D50" s="88"/>
      <c r="E50" s="88"/>
      <c r="F50" s="89"/>
      <c r="G50" s="44" t="s">
        <v>30</v>
      </c>
      <c r="H50" s="45" t="s">
        <v>1</v>
      </c>
      <c r="I50" s="45" t="s">
        <v>4</v>
      </c>
      <c r="J50" s="45" t="s">
        <v>31</v>
      </c>
    </row>
    <row r="51" spans="1:10" x14ac:dyDescent="0.3">
      <c r="A51" s="90"/>
      <c r="B51" s="91"/>
      <c r="C51" s="91"/>
      <c r="D51" s="91"/>
      <c r="E51" s="91"/>
      <c r="F51" s="92"/>
      <c r="G51" s="41">
        <f>G40+G47</f>
        <v>158079.9</v>
      </c>
      <c r="H51" s="48" t="s">
        <v>20</v>
      </c>
      <c r="I51" s="41">
        <f>I40+I47</f>
        <v>36358.379999999997</v>
      </c>
      <c r="J51" s="41">
        <f>J40+J47</f>
        <v>194438.28</v>
      </c>
    </row>
    <row r="52" spans="1:10" x14ac:dyDescent="0.3">
      <c r="A52" s="46" t="s">
        <v>64</v>
      </c>
      <c r="B52" s="46"/>
      <c r="C52" s="46"/>
      <c r="D52" s="46"/>
      <c r="E52" s="46"/>
      <c r="F52" s="46"/>
      <c r="G52" s="43"/>
      <c r="H52" s="47"/>
      <c r="I52" s="43"/>
      <c r="J52" s="43"/>
    </row>
    <row r="53" spans="1:10" ht="11.4" customHeight="1" x14ac:dyDescent="0.3"/>
    <row r="54" spans="1:10" ht="42.6" customHeight="1" x14ac:dyDescent="0.3">
      <c r="A54" s="83" t="s">
        <v>35</v>
      </c>
      <c r="B54" s="83"/>
      <c r="C54" s="83"/>
      <c r="D54" s="83"/>
      <c r="E54" s="83"/>
      <c r="F54" s="83"/>
      <c r="G54" s="83"/>
      <c r="H54" s="83"/>
      <c r="I54" s="83"/>
      <c r="J54" s="83"/>
    </row>
  </sheetData>
  <mergeCells count="28">
    <mergeCell ref="A30:F31"/>
    <mergeCell ref="A32:F32"/>
    <mergeCell ref="A33:J33"/>
    <mergeCell ref="A29:J29"/>
    <mergeCell ref="D23:E23"/>
    <mergeCell ref="D25:E25"/>
    <mergeCell ref="A54:J54"/>
    <mergeCell ref="A47:E47"/>
    <mergeCell ref="A50:F51"/>
    <mergeCell ref="A35:E35"/>
    <mergeCell ref="A37:F37"/>
    <mergeCell ref="A38:F38"/>
    <mergeCell ref="A42:J42"/>
    <mergeCell ref="A43:D43"/>
    <mergeCell ref="A39:F39"/>
    <mergeCell ref="A40:F40"/>
    <mergeCell ref="A36:F36"/>
    <mergeCell ref="A1:I1"/>
    <mergeCell ref="F2:I2"/>
    <mergeCell ref="A3:J3"/>
    <mergeCell ref="A27:F27"/>
    <mergeCell ref="D24:E24"/>
    <mergeCell ref="D22:E22"/>
    <mergeCell ref="A2:C2"/>
    <mergeCell ref="D26:E26"/>
    <mergeCell ref="A4:B4"/>
    <mergeCell ref="A5:B5"/>
    <mergeCell ref="A18:B18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Enmedia Biuro</cp:lastModifiedBy>
  <dcterms:created xsi:type="dcterms:W3CDTF">2015-06-05T18:19:34Z</dcterms:created>
  <dcterms:modified xsi:type="dcterms:W3CDTF">2024-09-25T07:41:06Z</dcterms:modified>
</cp:coreProperties>
</file>