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A\,Fotowoltaika prosument\GZ Pleśna\#1 przetarg en OZE\"/>
    </mc:Choice>
  </mc:AlternateContent>
  <xr:revisionPtr revIDLastSave="0" documentId="13_ncr:1_{E44C1E87-2A10-4C66-8B1D-D72A4A1775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5" i="1" l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AF26" i="1" l="1"/>
  <c r="AG26" i="1" s="1"/>
  <c r="AF31" i="1"/>
  <c r="AG31" i="1" s="1"/>
  <c r="AF33" i="1"/>
  <c r="AG33" i="1" s="1"/>
  <c r="AF32" i="1"/>
  <c r="AG32" i="1" s="1"/>
  <c r="AF30" i="1"/>
  <c r="AG30" i="1" s="1"/>
  <c r="AF29" i="1"/>
  <c r="AG29" i="1" s="1"/>
  <c r="AF28" i="1"/>
  <c r="AG28" i="1" s="1"/>
  <c r="AF27" i="1"/>
  <c r="AG27" i="1" s="1"/>
  <c r="AF25" i="1"/>
  <c r="AG25" i="1" s="1"/>
  <c r="AF24" i="1"/>
  <c r="AG24" i="1" s="1"/>
  <c r="AF23" i="1"/>
  <c r="AG23" i="1" s="1"/>
  <c r="AF22" i="1"/>
  <c r="AG22" i="1" s="1"/>
  <c r="AF21" i="1"/>
  <c r="AG21" i="1" s="1"/>
  <c r="AF20" i="1"/>
  <c r="AG20" i="1" s="1"/>
  <c r="AF19" i="1"/>
  <c r="AG19" i="1" s="1"/>
  <c r="AF18" i="1"/>
  <c r="AG18" i="1" s="1"/>
  <c r="AF17" i="1"/>
  <c r="AG17" i="1" s="1"/>
  <c r="AF34" i="1" l="1"/>
  <c r="AG34" i="1" s="1"/>
  <c r="AF14" i="1" l="1"/>
  <c r="AG14" i="1" s="1"/>
  <c r="AF13" i="1"/>
  <c r="AG13" i="1" s="1"/>
  <c r="AF15" i="1"/>
  <c r="AG15" i="1" s="1"/>
  <c r="AF16" i="1"/>
  <c r="AG16" i="1" s="1"/>
  <c r="AF35" i="1"/>
  <c r="AG35" i="1" s="1"/>
  <c r="AF11" i="1"/>
  <c r="AF12" i="1"/>
  <c r="AG12" i="1" s="1"/>
  <c r="AF36" i="1" l="1"/>
  <c r="AG11" i="1"/>
  <c r="AG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X31" authorId="0" shapeId="0" xr:uid="{1F7DBA9B-E682-410B-B3DB-325B4800F3E3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3 fazy</t>
        </r>
      </text>
    </comment>
    <comment ref="Y31" authorId="0" shapeId="0" xr:uid="{62535CBB-3672-4D2B-9D5D-5283D817A701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roczne zużycie &gt;1200</t>
        </r>
      </text>
    </comment>
  </commentList>
</comments>
</file>

<file path=xl/sharedStrings.xml><?xml version="1.0" encoding="utf-8"?>
<sst xmlns="http://schemas.openxmlformats.org/spreadsheetml/2006/main" count="109" uniqueCount="50">
  <si>
    <t>Załącznik nr 3 do SWZ - Formularz cenowy</t>
  </si>
  <si>
    <t>Grupa taryfowa</t>
  </si>
  <si>
    <t>Liczba punktów poboru</t>
  </si>
  <si>
    <t>Moc 
umowna 
[kW]</t>
  </si>
  <si>
    <t>Liczba 
miesięcy</t>
  </si>
  <si>
    <t>Koszt zakupu energii elektrycznej (netto)</t>
  </si>
  <si>
    <t>Koszt usługi dystrybucji (netto) *</t>
  </si>
  <si>
    <t>Łączne koszty</t>
  </si>
  <si>
    <t>Opłata handlowa
[zł/m-c]</t>
  </si>
  <si>
    <t>Składnik zmienny stawki sieciowej (zł/kWh)</t>
  </si>
  <si>
    <t>Stawka jakościowa [zł/kWh]</t>
  </si>
  <si>
    <t>Stawka opłaty abonamentowej [zł/PPE/m-c]</t>
  </si>
  <si>
    <t>Stawka opłaty OZE [zł/kWh]</t>
  </si>
  <si>
    <t>Szacowana ilość energii do opłaty mocowej [kWh]</t>
  </si>
  <si>
    <t>Strefa I</t>
  </si>
  <si>
    <t>Strefa II</t>
  </si>
  <si>
    <t>Strefa III</t>
  </si>
  <si>
    <t>Strefa IV</t>
  </si>
  <si>
    <t>C11</t>
  </si>
  <si>
    <t>R4 (powyżej 2800 kWh rocznie)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</si>
  <si>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</si>
  <si>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</si>
  <si>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</si>
  <si>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Szacowany depozyt prosumencki, jaki będzie odliczony od kosztów energii czynnej (net-billing) [zł]</t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</si>
  <si>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</si>
  <si>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r>
      <t xml:space="preserve">Stawka opłaty przejściowej
</t>
    </r>
    <r>
      <rPr>
        <sz val="8"/>
        <rFont val="Calibri"/>
        <family val="2"/>
        <charset val="238"/>
        <scheme val="minor"/>
      </rPr>
      <t xml:space="preserve">
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
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</si>
  <si>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</si>
  <si>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</si>
  <si>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t>C12b</t>
  </si>
  <si>
    <t>R3 (1201–2800 kWh rocznie)</t>
  </si>
  <si>
    <t>Szacowane zużycie na rok 2025 [kWh]</t>
  </si>
  <si>
    <t>Szacowane zużycie na rok 2026 [kWh]</t>
  </si>
  <si>
    <t>Cała doba</t>
  </si>
  <si>
    <t>Szacowane zużycie na cały okres dostawy [kWh]</t>
  </si>
  <si>
    <t>Łącznie</t>
  </si>
  <si>
    <r>
      <t xml:space="preserve">Cena jednostkowa za energię czynną na rok 2025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</si>
  <si>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Cena jednostkowa za energię czynną na rok 2026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</si>
  <si>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kol. 11 × kol. 13 + kol. 12 × kol. 14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16
(zaokrąglenie do 
2 miejsc po przecinku)
(w przypadku uzyskania wyniku mniejszego od zera należy wpisać zero)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</si>
  <si>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18 + kol. 23 + kol. 27 + kol. 28) × kol. 6 
+ (kol. 19 + kol. 23 + kol. 27 + kol. 28) × kol. 7 
+ (kol. 20 + kol. 23 + kol. 27 + kol. 28) × kol. 8
+ (kol. 21 + kol. 23 + kol. 27 + kol. 28) × kol. 9
+ (kol. 22 + kol. 23 + kol. 27 + kol. 28) × kol. 10
+
a) dla grup taryfowych Bxx, Cxx, Oxx:
(kol. 24 + kol. 25) × kol. 4 × kol. 5
b) dla grup taryfowych Gxx:
(kol. 24 + kol. 25) × kol. 3 × kol. 5
+
kol. 26 × kol 3 × kol. 5
+
a) dla grup taryfowych "Cxx o mocy umownej powyżej 16 kW":
kol. 29 × kol. 30
b) dla grup taryfowych "G1x", "R" i "C1x o mocy umownej nie większej niż 16 kW":
kol. 29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</si>
  <si>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17 + kol. 31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</si>
  <si>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32 × 1,23
(zaokrąglenie do 
2 miejsc po przecinku)</t>
    </r>
  </si>
  <si>
    <t>R1 (0–499 kWh rocznie)</t>
  </si>
  <si>
    <t>R2 (500–1200 kWh rocznie)</t>
  </si>
  <si>
    <t>Nie dotyczy</t>
  </si>
  <si>
    <t>C12a</t>
  </si>
  <si>
    <t>C21</t>
  </si>
  <si>
    <t>G11</t>
  </si>
  <si>
    <t>Przedział rocznego zużycia</t>
  </si>
  <si>
    <t>1 - pozostałe obiekty</t>
  </si>
  <si>
    <t>2 - budynki użyteczności publicznej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</si>
</sst>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165" fontId="3" fillId="4" borderId="7" xfId="0" applyNumberFormat="1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165" fontId="3" fillId="7" borderId="2" xfId="0" applyNumberFormat="1" applyFont="1" applyFill="1" applyBorder="1" applyAlignment="1">
      <alignment horizontal="center" vertical="center"/>
    </xf>
    <xf numFmtId="165" fontId="3" fillId="7" borderId="7" xfId="0" applyNumberFormat="1" applyFont="1" applyFill="1" applyBorder="1" applyAlignment="1">
      <alignment horizontal="center" vertical="center"/>
    </xf>
    <xf numFmtId="165" fontId="3" fillId="7" borderId="6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9"/>
  <sheetViews>
    <sheetView tabSelected="1" topLeftCell="A10" zoomScale="85" zoomScaleNormal="85" workbookViewId="0">
      <selection activeCell="J43" sqref="J43"/>
    </sheetView>
  </sheetViews>
  <sheetFormatPr defaultRowHeight="14.4" x14ac:dyDescent="0.3"/>
  <cols>
    <col min="1" max="1" width="35.5546875" bestFit="1" customWidth="1"/>
    <col min="13" max="14" width="13.5546875" customWidth="1"/>
    <col min="16" max="16" width="11.5546875" customWidth="1"/>
    <col min="17" max="17" width="15.44140625" customWidth="1"/>
    <col min="29" max="29" width="18.33203125" customWidth="1"/>
    <col min="31" max="31" width="29.33203125" customWidth="1"/>
    <col min="32" max="32" width="17.21875" customWidth="1"/>
    <col min="33" max="33" width="15.77734375" customWidth="1"/>
  </cols>
  <sheetData>
    <row r="1" spans="1:33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1"/>
      <c r="AG1" s="2"/>
    </row>
    <row r="2" spans="1:33" ht="14.4" customHeight="1" x14ac:dyDescent="0.3">
      <c r="A2" s="23" t="s">
        <v>47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33</v>
      </c>
      <c r="G2" s="23"/>
      <c r="H2" s="23"/>
      <c r="I2" s="23"/>
      <c r="J2" s="23"/>
      <c r="K2" s="23" t="s">
        <v>30</v>
      </c>
      <c r="L2" s="23" t="s">
        <v>31</v>
      </c>
      <c r="M2" s="25" t="s">
        <v>5</v>
      </c>
      <c r="N2" s="25"/>
      <c r="O2" s="25"/>
      <c r="P2" s="25"/>
      <c r="Q2" s="25"/>
      <c r="R2" s="23" t="s">
        <v>6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 t="s">
        <v>7</v>
      </c>
      <c r="AG2" s="25"/>
    </row>
    <row r="3" spans="1:33" ht="14.4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8" t="s">
        <v>35</v>
      </c>
      <c r="N3" s="28" t="s">
        <v>36</v>
      </c>
      <c r="O3" s="23" t="s">
        <v>8</v>
      </c>
      <c r="P3" s="28" t="s">
        <v>23</v>
      </c>
      <c r="Q3" s="26" t="s">
        <v>37</v>
      </c>
      <c r="R3" s="31" t="s">
        <v>9</v>
      </c>
      <c r="S3" s="32"/>
      <c r="T3" s="32"/>
      <c r="U3" s="32"/>
      <c r="V3" s="33"/>
      <c r="W3" s="34" t="s">
        <v>10</v>
      </c>
      <c r="X3" s="26" t="s">
        <v>24</v>
      </c>
      <c r="Y3" s="26" t="s">
        <v>25</v>
      </c>
      <c r="Z3" s="26" t="s">
        <v>11</v>
      </c>
      <c r="AA3" s="26" t="s">
        <v>12</v>
      </c>
      <c r="AB3" s="26" t="s">
        <v>26</v>
      </c>
      <c r="AC3" s="34" t="s">
        <v>27</v>
      </c>
      <c r="AD3" s="34" t="s">
        <v>13</v>
      </c>
      <c r="AE3" s="26" t="s">
        <v>38</v>
      </c>
      <c r="AF3" s="26" t="s">
        <v>39</v>
      </c>
      <c r="AG3" s="26" t="s">
        <v>40</v>
      </c>
    </row>
    <row r="4" spans="1:33" x14ac:dyDescent="0.3">
      <c r="A4" s="23"/>
      <c r="B4" s="23"/>
      <c r="C4" s="23"/>
      <c r="D4" s="24"/>
      <c r="E4" s="24"/>
      <c r="F4" s="27" t="s">
        <v>32</v>
      </c>
      <c r="G4" s="27" t="s">
        <v>14</v>
      </c>
      <c r="H4" s="27" t="s">
        <v>15</v>
      </c>
      <c r="I4" s="27" t="s">
        <v>16</v>
      </c>
      <c r="J4" s="27" t="s">
        <v>17</v>
      </c>
      <c r="K4" s="27" t="s">
        <v>34</v>
      </c>
      <c r="L4" s="27" t="s">
        <v>34</v>
      </c>
      <c r="M4" s="29"/>
      <c r="N4" s="29"/>
      <c r="O4" s="23"/>
      <c r="P4" s="29"/>
      <c r="Q4" s="26"/>
      <c r="R4" s="27" t="s">
        <v>32</v>
      </c>
      <c r="S4" s="26" t="s">
        <v>14</v>
      </c>
      <c r="T4" s="26" t="s">
        <v>15</v>
      </c>
      <c r="U4" s="26" t="s">
        <v>16</v>
      </c>
      <c r="V4" s="26" t="s">
        <v>17</v>
      </c>
      <c r="W4" s="35"/>
      <c r="X4" s="26"/>
      <c r="Y4" s="26"/>
      <c r="Z4" s="26"/>
      <c r="AA4" s="26"/>
      <c r="AB4" s="26"/>
      <c r="AC4" s="35"/>
      <c r="AD4" s="35"/>
      <c r="AE4" s="26"/>
      <c r="AF4" s="26"/>
      <c r="AG4" s="26"/>
    </row>
    <row r="5" spans="1:33" x14ac:dyDescent="0.3">
      <c r="A5" s="23"/>
      <c r="B5" s="23"/>
      <c r="C5" s="23"/>
      <c r="D5" s="24"/>
      <c r="E5" s="24"/>
      <c r="F5" s="23"/>
      <c r="G5" s="23"/>
      <c r="H5" s="23"/>
      <c r="I5" s="23"/>
      <c r="J5" s="23"/>
      <c r="K5" s="23"/>
      <c r="L5" s="23"/>
      <c r="M5" s="29"/>
      <c r="N5" s="29"/>
      <c r="O5" s="23"/>
      <c r="P5" s="29"/>
      <c r="Q5" s="26"/>
      <c r="R5" s="23"/>
      <c r="S5" s="26"/>
      <c r="T5" s="26"/>
      <c r="U5" s="26"/>
      <c r="V5" s="26"/>
      <c r="W5" s="35"/>
      <c r="X5" s="26"/>
      <c r="Y5" s="26"/>
      <c r="Z5" s="26"/>
      <c r="AA5" s="26"/>
      <c r="AB5" s="26"/>
      <c r="AC5" s="35"/>
      <c r="AD5" s="35"/>
      <c r="AE5" s="26"/>
      <c r="AF5" s="26"/>
      <c r="AG5" s="26"/>
    </row>
    <row r="6" spans="1:33" x14ac:dyDescent="0.3">
      <c r="A6" s="23"/>
      <c r="B6" s="23"/>
      <c r="C6" s="23"/>
      <c r="D6" s="24"/>
      <c r="E6" s="24"/>
      <c r="F6" s="24"/>
      <c r="G6" s="24"/>
      <c r="H6" s="24"/>
      <c r="I6" s="24"/>
      <c r="J6" s="24"/>
      <c r="K6" s="24"/>
      <c r="L6" s="24"/>
      <c r="M6" s="29"/>
      <c r="N6" s="29"/>
      <c r="O6" s="24"/>
      <c r="P6" s="29"/>
      <c r="Q6" s="30"/>
      <c r="R6" s="24"/>
      <c r="S6" s="26"/>
      <c r="T6" s="30"/>
      <c r="U6" s="30"/>
      <c r="V6" s="30"/>
      <c r="W6" s="35"/>
      <c r="X6" s="26"/>
      <c r="Y6" s="26"/>
      <c r="Z6" s="26"/>
      <c r="AA6" s="26"/>
      <c r="AB6" s="26"/>
      <c r="AC6" s="35"/>
      <c r="AD6" s="35"/>
      <c r="AE6" s="26"/>
      <c r="AF6" s="26"/>
      <c r="AG6" s="26"/>
    </row>
    <row r="7" spans="1:33" x14ac:dyDescent="0.3">
      <c r="A7" s="23"/>
      <c r="B7" s="23"/>
      <c r="C7" s="23"/>
      <c r="D7" s="24"/>
      <c r="E7" s="24"/>
      <c r="F7" s="24"/>
      <c r="G7" s="24"/>
      <c r="H7" s="24"/>
      <c r="I7" s="24"/>
      <c r="J7" s="24"/>
      <c r="K7" s="24"/>
      <c r="L7" s="24"/>
      <c r="M7" s="29"/>
      <c r="N7" s="29"/>
      <c r="O7" s="24"/>
      <c r="P7" s="29"/>
      <c r="Q7" s="30"/>
      <c r="R7" s="24"/>
      <c r="S7" s="26"/>
      <c r="T7" s="30"/>
      <c r="U7" s="30"/>
      <c r="V7" s="30"/>
      <c r="W7" s="35"/>
      <c r="X7" s="26"/>
      <c r="Y7" s="26"/>
      <c r="Z7" s="26"/>
      <c r="AA7" s="26"/>
      <c r="AB7" s="26"/>
      <c r="AC7" s="35"/>
      <c r="AD7" s="35"/>
      <c r="AE7" s="26"/>
      <c r="AF7" s="26"/>
      <c r="AG7" s="26"/>
    </row>
    <row r="8" spans="1:33" x14ac:dyDescent="0.3">
      <c r="A8" s="23"/>
      <c r="B8" s="23"/>
      <c r="C8" s="23"/>
      <c r="D8" s="24"/>
      <c r="E8" s="24"/>
      <c r="F8" s="24"/>
      <c r="G8" s="24"/>
      <c r="H8" s="24"/>
      <c r="I8" s="24"/>
      <c r="J8" s="24"/>
      <c r="K8" s="24"/>
      <c r="L8" s="24"/>
      <c r="M8" s="29"/>
      <c r="N8" s="29"/>
      <c r="O8" s="24"/>
      <c r="P8" s="29"/>
      <c r="Q8" s="30"/>
      <c r="R8" s="24"/>
      <c r="S8" s="26"/>
      <c r="T8" s="30"/>
      <c r="U8" s="30"/>
      <c r="V8" s="30"/>
      <c r="W8" s="35"/>
      <c r="X8" s="26"/>
      <c r="Y8" s="26"/>
      <c r="Z8" s="26"/>
      <c r="AA8" s="26"/>
      <c r="AB8" s="26"/>
      <c r="AC8" s="35"/>
      <c r="AD8" s="35"/>
      <c r="AE8" s="26"/>
      <c r="AF8" s="26"/>
      <c r="AG8" s="26"/>
    </row>
    <row r="9" spans="1:33" ht="165" customHeight="1" x14ac:dyDescent="0.3">
      <c r="A9" s="23"/>
      <c r="B9" s="23"/>
      <c r="C9" s="23"/>
      <c r="D9" s="24"/>
      <c r="E9" s="24"/>
      <c r="F9" s="24"/>
      <c r="G9" s="24"/>
      <c r="H9" s="24"/>
      <c r="I9" s="24"/>
      <c r="J9" s="24"/>
      <c r="K9" s="24"/>
      <c r="L9" s="24"/>
      <c r="M9" s="27"/>
      <c r="N9" s="27"/>
      <c r="O9" s="24"/>
      <c r="P9" s="27"/>
      <c r="Q9" s="30"/>
      <c r="R9" s="24"/>
      <c r="S9" s="26"/>
      <c r="T9" s="30"/>
      <c r="U9" s="30"/>
      <c r="V9" s="30"/>
      <c r="W9" s="36"/>
      <c r="X9" s="26"/>
      <c r="Y9" s="26"/>
      <c r="Z9" s="26"/>
      <c r="AA9" s="26"/>
      <c r="AB9" s="26"/>
      <c r="AC9" s="36"/>
      <c r="AD9" s="36"/>
      <c r="AE9" s="26"/>
      <c r="AF9" s="26"/>
      <c r="AG9" s="26"/>
    </row>
    <row r="10" spans="1:33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  <c r="AE10" s="3">
        <v>31</v>
      </c>
      <c r="AF10" s="3">
        <v>32</v>
      </c>
      <c r="AG10" s="3">
        <v>33</v>
      </c>
    </row>
    <row r="11" spans="1:33" x14ac:dyDescent="0.3">
      <c r="A11" s="4" t="s">
        <v>43</v>
      </c>
      <c r="B11" s="4" t="s">
        <v>18</v>
      </c>
      <c r="C11" s="19">
        <v>1</v>
      </c>
      <c r="D11" s="5">
        <v>36</v>
      </c>
      <c r="E11" s="4">
        <v>19</v>
      </c>
      <c r="F11" s="6">
        <v>7743</v>
      </c>
      <c r="G11" s="6">
        <v>0</v>
      </c>
      <c r="H11" s="6">
        <v>0</v>
      </c>
      <c r="I11" s="6">
        <v>0</v>
      </c>
      <c r="J11" s="6">
        <v>0</v>
      </c>
      <c r="K11" s="18">
        <v>2853</v>
      </c>
      <c r="L11" s="18">
        <v>4890</v>
      </c>
      <c r="M11" s="43"/>
      <c r="N11" s="43"/>
      <c r="O11" s="7">
        <v>0</v>
      </c>
      <c r="P11" s="17">
        <v>0</v>
      </c>
      <c r="Q11" s="8" t="str">
        <f>IF($M$11=0,"",IF(ROUND((K11)*ROUND($M$11,4)+(L11)*ROUND($N$11,4)-P11,2)&lt;0,0,ROUND((K11)*ROUND($M$11,4)+(L11)*ROUND($N$11,4)-P11,2)))</f>
        <v/>
      </c>
      <c r="R11" s="9">
        <v>0.2356</v>
      </c>
      <c r="S11" s="9">
        <v>0</v>
      </c>
      <c r="T11" s="9">
        <v>0</v>
      </c>
      <c r="U11" s="9">
        <v>0</v>
      </c>
      <c r="V11" s="9">
        <v>0</v>
      </c>
      <c r="W11" s="10">
        <v>3.2099999999999997E-2</v>
      </c>
      <c r="X11" s="11">
        <v>5.46</v>
      </c>
      <c r="Y11" s="11">
        <v>0.08</v>
      </c>
      <c r="Z11" s="11">
        <v>4.5599999999999996</v>
      </c>
      <c r="AA11" s="10">
        <v>3.5000000000000001E-3</v>
      </c>
      <c r="AB11" s="12">
        <v>3.0000000000000001E-3</v>
      </c>
      <c r="AC11" s="12">
        <v>0.14119999999999999</v>
      </c>
      <c r="AD11" s="13">
        <v>5420</v>
      </c>
      <c r="AE11" s="14">
        <f t="shared" ref="AE11:AE35" si="0">ROUND((R11+W11+AA11+AB11)*F11+(S11+W11+AA11+AB11)*G11+(T11+W11+AA11+AB11)*H11+(U11+W11+AA11+AB11)*I11+(V11+W11+AA11+AB11)*J11
+IF(MID(B11,1,1)="G",(X11+Y11)*C11*E11,(X11+Y11)*D11*E11)
+Z11*C11*E11
+IF(LEFT(A11,1)="R",C11*E11*AC11,AD11*AC11),2)</f>
        <v>6764.43</v>
      </c>
      <c r="AF11" s="14" t="str">
        <f>IF(OR($M$11=0,$N$11=0),"",Q11+AE11)</f>
        <v/>
      </c>
      <c r="AG11" s="14" t="str">
        <f>IF(OR($M$11=0,$N$11=0),"",ROUND(AF11*1.23,2))</f>
        <v/>
      </c>
    </row>
    <row r="12" spans="1:33" x14ac:dyDescent="0.3">
      <c r="A12" s="4" t="s">
        <v>43</v>
      </c>
      <c r="B12" s="4" t="s">
        <v>18</v>
      </c>
      <c r="C12" s="19">
        <v>1</v>
      </c>
      <c r="D12" s="5">
        <v>40</v>
      </c>
      <c r="E12" s="4">
        <v>19</v>
      </c>
      <c r="F12" s="6">
        <v>94656</v>
      </c>
      <c r="G12" s="6">
        <v>0</v>
      </c>
      <c r="H12" s="6">
        <v>0</v>
      </c>
      <c r="I12" s="6">
        <v>0</v>
      </c>
      <c r="J12" s="6">
        <v>0</v>
      </c>
      <c r="K12" s="18">
        <v>34873</v>
      </c>
      <c r="L12" s="18">
        <v>59783</v>
      </c>
      <c r="M12" s="44"/>
      <c r="N12" s="44"/>
      <c r="O12" s="7">
        <v>0</v>
      </c>
      <c r="P12" s="17">
        <v>0</v>
      </c>
      <c r="Q12" s="8" t="str">
        <f t="shared" ref="Q12:Q15" si="1">IF($M$11=0,"",IF(ROUND((K12)*ROUND($M$11,4)+(L12)*ROUND($N$11,4)-P12,2)&lt;0,0,ROUND((K12)*ROUND($M$11,4)+(L12)*ROUND($N$11,4)-P12,2)))</f>
        <v/>
      </c>
      <c r="R12" s="9">
        <v>0.2356</v>
      </c>
      <c r="S12" s="9">
        <v>0</v>
      </c>
      <c r="T12" s="9">
        <v>0</v>
      </c>
      <c r="U12" s="9">
        <v>0</v>
      </c>
      <c r="V12" s="9">
        <v>0</v>
      </c>
      <c r="W12" s="10">
        <v>3.2099999999999997E-2</v>
      </c>
      <c r="X12" s="11">
        <v>5.46</v>
      </c>
      <c r="Y12" s="11">
        <v>0.08</v>
      </c>
      <c r="Z12" s="11">
        <v>2.2799999999999998</v>
      </c>
      <c r="AA12" s="10">
        <v>3.5000000000000001E-3</v>
      </c>
      <c r="AB12" s="12">
        <v>3.0000000000000001E-3</v>
      </c>
      <c r="AC12" s="12">
        <v>0.14119999999999999</v>
      </c>
      <c r="AD12" s="13">
        <v>66259</v>
      </c>
      <c r="AE12" s="14">
        <f t="shared" si="0"/>
        <v>39564.17</v>
      </c>
      <c r="AF12" s="14" t="str">
        <f t="shared" ref="AF12:AF15" si="2">IF(OR($M$11=0,$N$11=0),"",Q12+AE12)</f>
        <v/>
      </c>
      <c r="AG12" s="14" t="str">
        <f t="shared" ref="AG12:AG15" si="3">IF(OR($M$11=0,$N$11=0),"",ROUND(AF12*1.23,2))</f>
        <v/>
      </c>
    </row>
    <row r="13" spans="1:33" x14ac:dyDescent="0.3">
      <c r="A13" s="4" t="s">
        <v>41</v>
      </c>
      <c r="B13" s="4" t="s">
        <v>18</v>
      </c>
      <c r="C13" s="19">
        <v>1</v>
      </c>
      <c r="D13" s="5">
        <v>6</v>
      </c>
      <c r="E13" s="4">
        <v>19</v>
      </c>
      <c r="F13" s="6">
        <v>158</v>
      </c>
      <c r="G13" s="6">
        <v>0</v>
      </c>
      <c r="H13" s="6">
        <v>0</v>
      </c>
      <c r="I13" s="6">
        <v>0</v>
      </c>
      <c r="J13" s="6">
        <v>0</v>
      </c>
      <c r="K13" s="18">
        <v>58</v>
      </c>
      <c r="L13" s="18">
        <v>100</v>
      </c>
      <c r="M13" s="44"/>
      <c r="N13" s="44"/>
      <c r="O13" s="7">
        <v>0</v>
      </c>
      <c r="P13" s="17">
        <v>0</v>
      </c>
      <c r="Q13" s="8" t="str">
        <f t="shared" si="1"/>
        <v/>
      </c>
      <c r="R13" s="9">
        <v>0.2356</v>
      </c>
      <c r="S13" s="9">
        <v>0</v>
      </c>
      <c r="T13" s="9">
        <v>0</v>
      </c>
      <c r="U13" s="9">
        <v>0</v>
      </c>
      <c r="V13" s="9">
        <v>0</v>
      </c>
      <c r="W13" s="10">
        <v>3.2099999999999997E-2</v>
      </c>
      <c r="X13" s="11">
        <v>5.46</v>
      </c>
      <c r="Y13" s="11">
        <v>0.08</v>
      </c>
      <c r="Z13" s="11">
        <v>2.2799999999999998</v>
      </c>
      <c r="AA13" s="10">
        <v>3.5000000000000001E-3</v>
      </c>
      <c r="AB13" s="12">
        <v>3.0000000000000001E-3</v>
      </c>
      <c r="AC13" s="12">
        <v>2.86</v>
      </c>
      <c r="AD13" s="13" t="s">
        <v>22</v>
      </c>
      <c r="AE13" s="14">
        <f t="shared" si="0"/>
        <v>772.54</v>
      </c>
      <c r="AF13" s="14" t="str">
        <f t="shared" si="2"/>
        <v/>
      </c>
      <c r="AG13" s="14" t="str">
        <f t="shared" si="3"/>
        <v/>
      </c>
    </row>
    <row r="14" spans="1:33" x14ac:dyDescent="0.3">
      <c r="A14" s="4" t="s">
        <v>19</v>
      </c>
      <c r="B14" s="4" t="s">
        <v>18</v>
      </c>
      <c r="C14" s="19">
        <v>2</v>
      </c>
      <c r="D14" s="5">
        <v>25</v>
      </c>
      <c r="E14" s="4">
        <v>19</v>
      </c>
      <c r="F14" s="6">
        <v>15160</v>
      </c>
      <c r="G14" s="6">
        <v>0</v>
      </c>
      <c r="H14" s="6">
        <v>0</v>
      </c>
      <c r="I14" s="6">
        <v>0</v>
      </c>
      <c r="J14" s="6">
        <v>0</v>
      </c>
      <c r="K14" s="18">
        <v>5585</v>
      </c>
      <c r="L14" s="18">
        <v>9575</v>
      </c>
      <c r="M14" s="44"/>
      <c r="N14" s="44"/>
      <c r="O14" s="7">
        <v>0</v>
      </c>
      <c r="P14" s="17">
        <v>2211.79</v>
      </c>
      <c r="Q14" s="8" t="str">
        <f t="shared" si="1"/>
        <v/>
      </c>
      <c r="R14" s="9">
        <v>0.2356</v>
      </c>
      <c r="S14" s="9">
        <v>0</v>
      </c>
      <c r="T14" s="9">
        <v>0</v>
      </c>
      <c r="U14" s="9">
        <v>0</v>
      </c>
      <c r="V14" s="9">
        <v>0</v>
      </c>
      <c r="W14" s="10">
        <v>3.2099999999999997E-2</v>
      </c>
      <c r="X14" s="11">
        <v>5.46</v>
      </c>
      <c r="Y14" s="11">
        <v>0.08</v>
      </c>
      <c r="Z14" s="11">
        <v>2.2799999999999998</v>
      </c>
      <c r="AA14" s="10">
        <v>3.5000000000000001E-3</v>
      </c>
      <c r="AB14" s="12">
        <v>3.0000000000000001E-3</v>
      </c>
      <c r="AC14" s="12">
        <v>16.010000000000002</v>
      </c>
      <c r="AD14" s="13" t="s">
        <v>22</v>
      </c>
      <c r="AE14" s="14">
        <f t="shared" si="0"/>
        <v>7483.39</v>
      </c>
      <c r="AF14" s="14" t="str">
        <f t="shared" si="2"/>
        <v/>
      </c>
      <c r="AG14" s="14" t="str">
        <f t="shared" si="3"/>
        <v/>
      </c>
    </row>
    <row r="15" spans="1:33" x14ac:dyDescent="0.3">
      <c r="A15" s="4" t="s">
        <v>19</v>
      </c>
      <c r="B15" s="4" t="s">
        <v>44</v>
      </c>
      <c r="C15" s="19">
        <v>1</v>
      </c>
      <c r="D15" s="5">
        <v>14</v>
      </c>
      <c r="E15" s="4">
        <v>19</v>
      </c>
      <c r="F15" s="6">
        <v>0</v>
      </c>
      <c r="G15" s="6">
        <v>1799</v>
      </c>
      <c r="H15" s="6">
        <v>10786</v>
      </c>
      <c r="I15" s="6">
        <v>0</v>
      </c>
      <c r="J15" s="6">
        <v>0</v>
      </c>
      <c r="K15" s="18">
        <v>4637</v>
      </c>
      <c r="L15" s="18">
        <v>7948</v>
      </c>
      <c r="M15" s="45"/>
      <c r="N15" s="45"/>
      <c r="O15" s="7">
        <v>0</v>
      </c>
      <c r="P15" s="17">
        <v>1265.7</v>
      </c>
      <c r="Q15" s="8" t="str">
        <f t="shared" si="1"/>
        <v/>
      </c>
      <c r="R15" s="9">
        <v>0</v>
      </c>
      <c r="S15" s="9">
        <v>0.23330000000000001</v>
      </c>
      <c r="T15" s="9">
        <v>0.1817</v>
      </c>
      <c r="U15" s="9">
        <v>0</v>
      </c>
      <c r="V15" s="9">
        <v>0</v>
      </c>
      <c r="W15" s="10">
        <v>3.2099999999999997E-2</v>
      </c>
      <c r="X15" s="11">
        <v>5.46</v>
      </c>
      <c r="Y15" s="11">
        <v>0.08</v>
      </c>
      <c r="Z15" s="11">
        <v>2.2799999999999998</v>
      </c>
      <c r="AA15" s="10">
        <v>3.5000000000000001E-3</v>
      </c>
      <c r="AB15" s="12">
        <v>3.0000000000000001E-3</v>
      </c>
      <c r="AC15" s="12">
        <v>16.010000000000002</v>
      </c>
      <c r="AD15" s="13" t="s">
        <v>22</v>
      </c>
      <c r="AE15" s="14">
        <f t="shared" si="0"/>
        <v>4686.45</v>
      </c>
      <c r="AF15" s="14" t="str">
        <f t="shared" si="2"/>
        <v/>
      </c>
      <c r="AG15" s="14" t="str">
        <f t="shared" si="3"/>
        <v/>
      </c>
    </row>
    <row r="16" spans="1:33" x14ac:dyDescent="0.3">
      <c r="A16" s="4" t="s">
        <v>43</v>
      </c>
      <c r="B16" s="4" t="s">
        <v>18</v>
      </c>
      <c r="C16" s="20">
        <v>1</v>
      </c>
      <c r="D16" s="5">
        <v>40</v>
      </c>
      <c r="E16" s="4">
        <v>19</v>
      </c>
      <c r="F16" s="6">
        <v>59019</v>
      </c>
      <c r="G16" s="6">
        <v>0</v>
      </c>
      <c r="H16" s="6">
        <v>0</v>
      </c>
      <c r="I16" s="6">
        <v>0</v>
      </c>
      <c r="J16" s="6">
        <v>0</v>
      </c>
      <c r="K16" s="18">
        <v>21744</v>
      </c>
      <c r="L16" s="18">
        <v>37275</v>
      </c>
      <c r="M16" s="46"/>
      <c r="N16" s="46"/>
      <c r="O16" s="7">
        <v>0</v>
      </c>
      <c r="P16" s="17">
        <v>11453.060000000001</v>
      </c>
      <c r="Q16" s="8" t="str">
        <f>IF($M$16=0,"",IF(ROUND((K16)*ROUND($M$16,4)+(L16)*ROUND($N$16,4)-P16,2)&lt;0,0,ROUND((K16)*ROUND($M$16,4)+(L16)*ROUND($N$16,4)-P16,2)))</f>
        <v/>
      </c>
      <c r="R16" s="9">
        <v>0.2356</v>
      </c>
      <c r="S16" s="9">
        <v>0</v>
      </c>
      <c r="T16" s="9">
        <v>0</v>
      </c>
      <c r="U16" s="9">
        <v>0</v>
      </c>
      <c r="V16" s="9">
        <v>0</v>
      </c>
      <c r="W16" s="10">
        <v>3.2099999999999997E-2</v>
      </c>
      <c r="X16" s="11">
        <v>5.46</v>
      </c>
      <c r="Y16" s="11">
        <v>0.08</v>
      </c>
      <c r="Z16" s="11">
        <v>4.5599999999999996</v>
      </c>
      <c r="AA16" s="10">
        <v>3.5000000000000001E-3</v>
      </c>
      <c r="AB16" s="12">
        <v>3.0000000000000001E-3</v>
      </c>
      <c r="AC16" s="12">
        <v>0.14119999999999999</v>
      </c>
      <c r="AD16" s="13">
        <v>41314</v>
      </c>
      <c r="AE16" s="14">
        <f t="shared" si="0"/>
        <v>26313.59</v>
      </c>
      <c r="AF16" s="14" t="str">
        <f>IF(OR($M$16=0,$N$16=0),"",Q16+AE16)</f>
        <v/>
      </c>
      <c r="AG16" s="14" t="str">
        <f>IF(OR($M$16=0,$N$16=0),"",ROUND(AF16*1.23,2))</f>
        <v/>
      </c>
    </row>
    <row r="17" spans="1:33" x14ac:dyDescent="0.3">
      <c r="A17" s="4" t="s">
        <v>43</v>
      </c>
      <c r="B17" s="4" t="s">
        <v>18</v>
      </c>
      <c r="C17" s="20">
        <v>1</v>
      </c>
      <c r="D17" s="5">
        <v>21</v>
      </c>
      <c r="E17" s="4">
        <v>9</v>
      </c>
      <c r="F17" s="6">
        <v>5400</v>
      </c>
      <c r="G17" s="6">
        <v>0</v>
      </c>
      <c r="H17" s="6">
        <v>0</v>
      </c>
      <c r="I17" s="6">
        <v>0</v>
      </c>
      <c r="J17" s="6">
        <v>0</v>
      </c>
      <c r="K17" s="18">
        <v>0</v>
      </c>
      <c r="L17" s="18">
        <v>5400</v>
      </c>
      <c r="M17" s="47"/>
      <c r="N17" s="47"/>
      <c r="O17" s="7">
        <v>0</v>
      </c>
      <c r="P17" s="17">
        <v>1918.19</v>
      </c>
      <c r="Q17" s="8" t="str">
        <f t="shared" ref="Q17:Q35" si="4">IF($M$16=0,"",IF(ROUND((K17)*ROUND($M$16,4)+(L17)*ROUND($N$16,4)-P17,2)&lt;0,0,ROUND((K17)*ROUND($M$16,4)+(L17)*ROUND($N$16,4)-P17,2)))</f>
        <v/>
      </c>
      <c r="R17" s="9">
        <v>0.2356</v>
      </c>
      <c r="S17" s="9">
        <v>0</v>
      </c>
      <c r="T17" s="9">
        <v>0</v>
      </c>
      <c r="U17" s="9">
        <v>0</v>
      </c>
      <c r="V17" s="9">
        <v>0</v>
      </c>
      <c r="W17" s="10">
        <v>3.2099999999999997E-2</v>
      </c>
      <c r="X17" s="11">
        <v>5.46</v>
      </c>
      <c r="Y17" s="11">
        <v>0.08</v>
      </c>
      <c r="Z17" s="11">
        <v>4.5599999999999996</v>
      </c>
      <c r="AA17" s="10">
        <v>3.5000000000000001E-3</v>
      </c>
      <c r="AB17" s="12">
        <v>3.0000000000000001E-3</v>
      </c>
      <c r="AC17" s="12">
        <v>0.14119999999999999</v>
      </c>
      <c r="AD17" s="13">
        <v>3780</v>
      </c>
      <c r="AE17" s="14">
        <f t="shared" si="0"/>
        <v>3102.52</v>
      </c>
      <c r="AF17" s="14" t="str">
        <f t="shared" ref="AF17:AF35" si="5">IF(OR($M$16=0,$N$16=0),"",Q17+AE17)</f>
        <v/>
      </c>
      <c r="AG17" s="14" t="str">
        <f t="shared" ref="AG17:AG35" si="6">IF(OR($M$16=0,$N$16=0),"",ROUND(AF17*1.23,2))</f>
        <v/>
      </c>
    </row>
    <row r="18" spans="1:33" x14ac:dyDescent="0.3">
      <c r="A18" s="4" t="s">
        <v>43</v>
      </c>
      <c r="B18" s="4" t="s">
        <v>44</v>
      </c>
      <c r="C18" s="20">
        <v>1</v>
      </c>
      <c r="D18" s="5">
        <v>38</v>
      </c>
      <c r="E18" s="4">
        <v>19</v>
      </c>
      <c r="F18" s="6">
        <v>0</v>
      </c>
      <c r="G18" s="6">
        <v>19961</v>
      </c>
      <c r="H18" s="6">
        <v>25232</v>
      </c>
      <c r="I18" s="6">
        <v>0</v>
      </c>
      <c r="J18" s="6">
        <v>0</v>
      </c>
      <c r="K18" s="18">
        <v>16650</v>
      </c>
      <c r="L18" s="18">
        <v>28543</v>
      </c>
      <c r="M18" s="47"/>
      <c r="N18" s="47"/>
      <c r="O18" s="7">
        <v>0</v>
      </c>
      <c r="P18" s="17">
        <v>0</v>
      </c>
      <c r="Q18" s="8" t="str">
        <f t="shared" si="4"/>
        <v/>
      </c>
      <c r="R18" s="9">
        <v>0</v>
      </c>
      <c r="S18" s="9">
        <v>0.23330000000000001</v>
      </c>
      <c r="T18" s="9">
        <v>0.1817</v>
      </c>
      <c r="U18" s="9">
        <v>0</v>
      </c>
      <c r="V18" s="9">
        <v>0</v>
      </c>
      <c r="W18" s="10">
        <v>3.2099999999999997E-2</v>
      </c>
      <c r="X18" s="11">
        <v>5.46</v>
      </c>
      <c r="Y18" s="11">
        <v>0.08</v>
      </c>
      <c r="Z18" s="11">
        <v>4.5599999999999996</v>
      </c>
      <c r="AA18" s="10">
        <v>3.5000000000000001E-3</v>
      </c>
      <c r="AB18" s="12">
        <v>3.0000000000000001E-3</v>
      </c>
      <c r="AC18" s="12">
        <v>0.14119999999999999</v>
      </c>
      <c r="AD18" s="13">
        <v>31635</v>
      </c>
      <c r="AE18" s="14">
        <f t="shared" si="0"/>
        <v>19539.39</v>
      </c>
      <c r="AF18" s="14" t="str">
        <f t="shared" si="5"/>
        <v/>
      </c>
      <c r="AG18" s="14" t="str">
        <f t="shared" si="6"/>
        <v/>
      </c>
    </row>
    <row r="19" spans="1:33" x14ac:dyDescent="0.3">
      <c r="A19" s="4" t="s">
        <v>43</v>
      </c>
      <c r="B19" s="4" t="s">
        <v>45</v>
      </c>
      <c r="C19" s="20">
        <v>1</v>
      </c>
      <c r="D19" s="5">
        <v>50</v>
      </c>
      <c r="E19" s="4">
        <v>19</v>
      </c>
      <c r="F19" s="6">
        <v>20651</v>
      </c>
      <c r="G19" s="6">
        <v>0</v>
      </c>
      <c r="H19" s="6">
        <v>0</v>
      </c>
      <c r="I19" s="6">
        <v>0</v>
      </c>
      <c r="J19" s="6">
        <v>0</v>
      </c>
      <c r="K19" s="18">
        <v>7608</v>
      </c>
      <c r="L19" s="18">
        <v>13043</v>
      </c>
      <c r="M19" s="47"/>
      <c r="N19" s="47"/>
      <c r="O19" s="7">
        <v>0</v>
      </c>
      <c r="P19" s="17">
        <v>0</v>
      </c>
      <c r="Q19" s="8" t="str">
        <f t="shared" si="4"/>
        <v/>
      </c>
      <c r="R19" s="9">
        <v>0.22209999999999999</v>
      </c>
      <c r="S19" s="9">
        <v>0</v>
      </c>
      <c r="T19" s="9">
        <v>0</v>
      </c>
      <c r="U19" s="9">
        <v>0</v>
      </c>
      <c r="V19" s="9">
        <v>0</v>
      </c>
      <c r="W19" s="10">
        <v>3.2099999999999997E-2</v>
      </c>
      <c r="X19" s="11">
        <v>16.690000000000001</v>
      </c>
      <c r="Y19" s="11">
        <v>0.08</v>
      </c>
      <c r="Z19" s="11">
        <v>9.5</v>
      </c>
      <c r="AA19" s="10">
        <v>3.5000000000000001E-3</v>
      </c>
      <c r="AB19" s="12">
        <v>3.0000000000000001E-3</v>
      </c>
      <c r="AC19" s="12">
        <v>0.14119999999999999</v>
      </c>
      <c r="AD19" s="13">
        <v>14456</v>
      </c>
      <c r="AE19" s="14">
        <f t="shared" si="0"/>
        <v>23536.9</v>
      </c>
      <c r="AF19" s="14" t="str">
        <f t="shared" si="5"/>
        <v/>
      </c>
      <c r="AG19" s="14" t="str">
        <f t="shared" si="6"/>
        <v/>
      </c>
    </row>
    <row r="20" spans="1:33" x14ac:dyDescent="0.3">
      <c r="A20" s="4" t="s">
        <v>43</v>
      </c>
      <c r="B20" s="4" t="s">
        <v>18</v>
      </c>
      <c r="C20" s="20">
        <v>1</v>
      </c>
      <c r="D20" s="5">
        <v>30</v>
      </c>
      <c r="E20" s="4">
        <v>12</v>
      </c>
      <c r="F20" s="6">
        <v>6314</v>
      </c>
      <c r="G20" s="6">
        <v>0</v>
      </c>
      <c r="H20" s="6">
        <v>0</v>
      </c>
      <c r="I20" s="6">
        <v>0</v>
      </c>
      <c r="J20" s="6">
        <v>0</v>
      </c>
      <c r="K20" s="18">
        <v>0</v>
      </c>
      <c r="L20" s="18">
        <v>6314</v>
      </c>
      <c r="M20" s="47"/>
      <c r="N20" s="47"/>
      <c r="O20" s="7">
        <v>0</v>
      </c>
      <c r="P20" s="17">
        <v>0</v>
      </c>
      <c r="Q20" s="8" t="str">
        <f t="shared" si="4"/>
        <v/>
      </c>
      <c r="R20" s="9">
        <v>0.2356</v>
      </c>
      <c r="S20" s="9">
        <v>0</v>
      </c>
      <c r="T20" s="9">
        <v>0</v>
      </c>
      <c r="U20" s="9">
        <v>0</v>
      </c>
      <c r="V20" s="9">
        <v>0</v>
      </c>
      <c r="W20" s="10">
        <v>3.2099999999999997E-2</v>
      </c>
      <c r="X20" s="11">
        <v>5.46</v>
      </c>
      <c r="Y20" s="11">
        <v>0.08</v>
      </c>
      <c r="Z20" s="11">
        <v>2.2799999999999998</v>
      </c>
      <c r="AA20" s="10">
        <v>3.5000000000000001E-3</v>
      </c>
      <c r="AB20" s="12">
        <v>3.0000000000000001E-3</v>
      </c>
      <c r="AC20" s="12">
        <v>0.14119999999999999</v>
      </c>
      <c r="AD20" s="13">
        <v>4420</v>
      </c>
      <c r="AE20" s="14">
        <f t="shared" si="0"/>
        <v>4377.16</v>
      </c>
      <c r="AF20" s="14" t="str">
        <f t="shared" si="5"/>
        <v/>
      </c>
      <c r="AG20" s="14" t="str">
        <f t="shared" si="6"/>
        <v/>
      </c>
    </row>
    <row r="21" spans="1:33" x14ac:dyDescent="0.3">
      <c r="A21" s="4" t="s">
        <v>43</v>
      </c>
      <c r="B21" s="4" t="s">
        <v>18</v>
      </c>
      <c r="C21" s="20">
        <v>1</v>
      </c>
      <c r="D21" s="5">
        <v>30</v>
      </c>
      <c r="E21" s="4">
        <v>18</v>
      </c>
      <c r="F21" s="6">
        <v>8636</v>
      </c>
      <c r="G21" s="6">
        <v>0</v>
      </c>
      <c r="H21" s="6">
        <v>0</v>
      </c>
      <c r="I21" s="6">
        <v>0</v>
      </c>
      <c r="J21" s="6">
        <v>0</v>
      </c>
      <c r="K21" s="18">
        <v>2879</v>
      </c>
      <c r="L21" s="18">
        <v>5757</v>
      </c>
      <c r="M21" s="47"/>
      <c r="N21" s="47"/>
      <c r="O21" s="7">
        <v>0</v>
      </c>
      <c r="P21" s="17">
        <v>0</v>
      </c>
      <c r="Q21" s="8" t="str">
        <f t="shared" si="4"/>
        <v/>
      </c>
      <c r="R21" s="9">
        <v>0.2356</v>
      </c>
      <c r="S21" s="9">
        <v>0</v>
      </c>
      <c r="T21" s="9">
        <v>0</v>
      </c>
      <c r="U21" s="9">
        <v>0</v>
      </c>
      <c r="V21" s="9">
        <v>0</v>
      </c>
      <c r="W21" s="10">
        <v>3.2099999999999997E-2</v>
      </c>
      <c r="X21" s="11">
        <v>5.46</v>
      </c>
      <c r="Y21" s="11">
        <v>0.08</v>
      </c>
      <c r="Z21" s="11">
        <v>2.2799999999999998</v>
      </c>
      <c r="AA21" s="10">
        <v>3.5000000000000001E-3</v>
      </c>
      <c r="AB21" s="12">
        <v>3.0000000000000001E-3</v>
      </c>
      <c r="AC21" s="12">
        <v>0.14119999999999999</v>
      </c>
      <c r="AD21" s="13">
        <v>6045</v>
      </c>
      <c r="AE21" s="14">
        <f t="shared" si="0"/>
        <v>6254.19</v>
      </c>
      <c r="AF21" s="14" t="str">
        <f t="shared" si="5"/>
        <v/>
      </c>
      <c r="AG21" s="14" t="str">
        <f t="shared" si="6"/>
        <v/>
      </c>
    </row>
    <row r="22" spans="1:33" x14ac:dyDescent="0.3">
      <c r="A22" s="4" t="s">
        <v>43</v>
      </c>
      <c r="B22" s="4" t="s">
        <v>18</v>
      </c>
      <c r="C22" s="20">
        <v>20</v>
      </c>
      <c r="D22" s="5">
        <v>599.20000000000005</v>
      </c>
      <c r="E22" s="4">
        <v>19</v>
      </c>
      <c r="F22" s="6">
        <v>439471</v>
      </c>
      <c r="G22" s="6">
        <v>0</v>
      </c>
      <c r="H22" s="6">
        <v>0</v>
      </c>
      <c r="I22" s="6">
        <v>0</v>
      </c>
      <c r="J22" s="6">
        <v>0</v>
      </c>
      <c r="K22" s="18">
        <v>161911</v>
      </c>
      <c r="L22" s="18">
        <v>277560</v>
      </c>
      <c r="M22" s="47"/>
      <c r="N22" s="47"/>
      <c r="O22" s="7">
        <v>0</v>
      </c>
      <c r="P22" s="17">
        <v>8861.1299999999992</v>
      </c>
      <c r="Q22" s="8" t="str">
        <f t="shared" si="4"/>
        <v/>
      </c>
      <c r="R22" s="9">
        <v>0.2356</v>
      </c>
      <c r="S22" s="9">
        <v>0</v>
      </c>
      <c r="T22" s="9">
        <v>0</v>
      </c>
      <c r="U22" s="9">
        <v>0</v>
      </c>
      <c r="V22" s="9">
        <v>0</v>
      </c>
      <c r="W22" s="10">
        <v>3.2099999999999997E-2</v>
      </c>
      <c r="X22" s="11">
        <v>5.46</v>
      </c>
      <c r="Y22" s="11">
        <v>0.08</v>
      </c>
      <c r="Z22" s="11">
        <v>2.2799999999999998</v>
      </c>
      <c r="AA22" s="10">
        <v>3.5000000000000001E-3</v>
      </c>
      <c r="AB22" s="12">
        <v>3.0000000000000001E-3</v>
      </c>
      <c r="AC22" s="12">
        <v>0.14119999999999999</v>
      </c>
      <c r="AD22" s="13">
        <v>307632</v>
      </c>
      <c r="AE22" s="14">
        <f t="shared" si="0"/>
        <v>227878.78</v>
      </c>
      <c r="AF22" s="14" t="str">
        <f t="shared" si="5"/>
        <v/>
      </c>
      <c r="AG22" s="14" t="str">
        <f t="shared" si="6"/>
        <v/>
      </c>
    </row>
    <row r="23" spans="1:33" x14ac:dyDescent="0.3">
      <c r="A23" s="4" t="s">
        <v>43</v>
      </c>
      <c r="B23" s="4" t="s">
        <v>44</v>
      </c>
      <c r="C23" s="20">
        <v>8</v>
      </c>
      <c r="D23" s="5">
        <v>262</v>
      </c>
      <c r="E23" s="4">
        <v>19</v>
      </c>
      <c r="F23" s="6">
        <v>0</v>
      </c>
      <c r="G23" s="6">
        <v>29765</v>
      </c>
      <c r="H23" s="6">
        <v>31086</v>
      </c>
      <c r="I23" s="6">
        <v>0</v>
      </c>
      <c r="J23" s="6">
        <v>0</v>
      </c>
      <c r="K23" s="18">
        <v>22419</v>
      </c>
      <c r="L23" s="18">
        <v>38432</v>
      </c>
      <c r="M23" s="47"/>
      <c r="N23" s="47"/>
      <c r="O23" s="7">
        <v>0</v>
      </c>
      <c r="P23" s="17">
        <v>0</v>
      </c>
      <c r="Q23" s="8" t="str">
        <f t="shared" si="4"/>
        <v/>
      </c>
      <c r="R23" s="9">
        <v>0</v>
      </c>
      <c r="S23" s="9">
        <v>0.23330000000000001</v>
      </c>
      <c r="T23" s="9">
        <v>0.1817</v>
      </c>
      <c r="U23" s="9">
        <v>0</v>
      </c>
      <c r="V23" s="9">
        <v>0</v>
      </c>
      <c r="W23" s="10">
        <v>3.2099999999999997E-2</v>
      </c>
      <c r="X23" s="11">
        <v>5.46</v>
      </c>
      <c r="Y23" s="11">
        <v>0.08</v>
      </c>
      <c r="Z23" s="11">
        <v>2.2799999999999998</v>
      </c>
      <c r="AA23" s="10">
        <v>3.5000000000000001E-3</v>
      </c>
      <c r="AB23" s="12">
        <v>3.0000000000000001E-3</v>
      </c>
      <c r="AC23" s="12">
        <v>0.14119999999999999</v>
      </c>
      <c r="AD23" s="13">
        <v>42596</v>
      </c>
      <c r="AE23" s="14">
        <f t="shared" si="0"/>
        <v>48880.58</v>
      </c>
      <c r="AF23" s="14" t="str">
        <f t="shared" si="5"/>
        <v/>
      </c>
      <c r="AG23" s="14" t="str">
        <f t="shared" si="6"/>
        <v/>
      </c>
    </row>
    <row r="24" spans="1:33" x14ac:dyDescent="0.3">
      <c r="A24" s="4" t="s">
        <v>43</v>
      </c>
      <c r="B24" s="4" t="s">
        <v>28</v>
      </c>
      <c r="C24" s="20">
        <v>3</v>
      </c>
      <c r="D24" s="5">
        <v>96</v>
      </c>
      <c r="E24" s="4">
        <v>19</v>
      </c>
      <c r="F24" s="6">
        <v>0</v>
      </c>
      <c r="G24" s="6">
        <v>55654</v>
      </c>
      <c r="H24" s="6">
        <v>33456</v>
      </c>
      <c r="I24" s="6">
        <v>0</v>
      </c>
      <c r="J24" s="6">
        <v>0</v>
      </c>
      <c r="K24" s="18">
        <v>32830</v>
      </c>
      <c r="L24" s="18">
        <v>56280</v>
      </c>
      <c r="M24" s="47"/>
      <c r="N24" s="47"/>
      <c r="O24" s="7">
        <v>0</v>
      </c>
      <c r="P24" s="17">
        <v>0</v>
      </c>
      <c r="Q24" s="8" t="str">
        <f t="shared" si="4"/>
        <v/>
      </c>
      <c r="R24" s="9">
        <v>0</v>
      </c>
      <c r="S24" s="9">
        <v>0.22159999999999999</v>
      </c>
      <c r="T24" s="9">
        <v>0.17069999999999999</v>
      </c>
      <c r="U24" s="9">
        <v>0</v>
      </c>
      <c r="V24" s="9">
        <v>0</v>
      </c>
      <c r="W24" s="10">
        <v>3.2099999999999997E-2</v>
      </c>
      <c r="X24" s="11">
        <v>5.46</v>
      </c>
      <c r="Y24" s="11">
        <v>0.08</v>
      </c>
      <c r="Z24" s="11">
        <v>2.2799999999999998</v>
      </c>
      <c r="AA24" s="10">
        <v>3.5000000000000001E-3</v>
      </c>
      <c r="AB24" s="12">
        <v>3.0000000000000001E-3</v>
      </c>
      <c r="AC24" s="12">
        <v>0.14119999999999999</v>
      </c>
      <c r="AD24" s="13">
        <v>62378</v>
      </c>
      <c r="AE24" s="14">
        <f t="shared" si="0"/>
        <v>40526.21</v>
      </c>
      <c r="AF24" s="14" t="str">
        <f t="shared" si="5"/>
        <v/>
      </c>
      <c r="AG24" s="14" t="str">
        <f t="shared" si="6"/>
        <v/>
      </c>
    </row>
    <row r="25" spans="1:33" x14ac:dyDescent="0.3">
      <c r="A25" s="4" t="s">
        <v>41</v>
      </c>
      <c r="B25" s="4" t="s">
        <v>18</v>
      </c>
      <c r="C25" s="20">
        <v>2</v>
      </c>
      <c r="D25" s="5">
        <v>25</v>
      </c>
      <c r="E25" s="4">
        <v>19</v>
      </c>
      <c r="F25" s="6">
        <v>771</v>
      </c>
      <c r="G25" s="6">
        <v>0</v>
      </c>
      <c r="H25" s="6">
        <v>0</v>
      </c>
      <c r="I25" s="6">
        <v>0</v>
      </c>
      <c r="J25" s="6">
        <v>0</v>
      </c>
      <c r="K25" s="18">
        <v>284</v>
      </c>
      <c r="L25" s="18">
        <v>487</v>
      </c>
      <c r="M25" s="47"/>
      <c r="N25" s="47"/>
      <c r="O25" s="7">
        <v>0</v>
      </c>
      <c r="P25" s="17">
        <v>410.71000000000004</v>
      </c>
      <c r="Q25" s="8" t="str">
        <f t="shared" si="4"/>
        <v/>
      </c>
      <c r="R25" s="9">
        <v>0.2356</v>
      </c>
      <c r="S25" s="9">
        <v>0</v>
      </c>
      <c r="T25" s="9">
        <v>0</v>
      </c>
      <c r="U25" s="9">
        <v>0</v>
      </c>
      <c r="V25" s="9">
        <v>0</v>
      </c>
      <c r="W25" s="10">
        <v>3.2099999999999997E-2</v>
      </c>
      <c r="X25" s="11">
        <v>5.46</v>
      </c>
      <c r="Y25" s="11">
        <v>0.08</v>
      </c>
      <c r="Z25" s="11">
        <v>2.2799999999999998</v>
      </c>
      <c r="AA25" s="10">
        <v>3.5000000000000001E-3</v>
      </c>
      <c r="AB25" s="12">
        <v>3.0000000000000001E-3</v>
      </c>
      <c r="AC25" s="12">
        <v>2.86</v>
      </c>
      <c r="AD25" s="13" t="s">
        <v>22</v>
      </c>
      <c r="AE25" s="14">
        <f t="shared" si="0"/>
        <v>3038.23</v>
      </c>
      <c r="AF25" s="14" t="str">
        <f t="shared" si="5"/>
        <v/>
      </c>
      <c r="AG25" s="14" t="str">
        <f t="shared" si="6"/>
        <v/>
      </c>
    </row>
    <row r="26" spans="1:33" x14ac:dyDescent="0.3">
      <c r="A26" s="4" t="s">
        <v>41</v>
      </c>
      <c r="B26" s="4" t="s">
        <v>18</v>
      </c>
      <c r="C26" s="20">
        <v>1</v>
      </c>
      <c r="D26" s="5">
        <v>6</v>
      </c>
      <c r="E26" s="4">
        <v>9</v>
      </c>
      <c r="F26" s="6">
        <v>75</v>
      </c>
      <c r="G26" s="6">
        <v>0</v>
      </c>
      <c r="H26" s="6">
        <v>0</v>
      </c>
      <c r="I26" s="6">
        <v>0</v>
      </c>
      <c r="J26" s="6">
        <v>0</v>
      </c>
      <c r="K26" s="18">
        <v>0</v>
      </c>
      <c r="L26" s="18">
        <v>75</v>
      </c>
      <c r="M26" s="47"/>
      <c r="N26" s="47"/>
      <c r="O26" s="7">
        <v>0</v>
      </c>
      <c r="P26" s="17">
        <v>0</v>
      </c>
      <c r="Q26" s="8" t="str">
        <f t="shared" si="4"/>
        <v/>
      </c>
      <c r="R26" s="9">
        <v>0.2356</v>
      </c>
      <c r="S26" s="9">
        <v>0</v>
      </c>
      <c r="T26" s="9">
        <v>0</v>
      </c>
      <c r="U26" s="9">
        <v>0</v>
      </c>
      <c r="V26" s="9">
        <v>0</v>
      </c>
      <c r="W26" s="10">
        <v>3.2099999999999997E-2</v>
      </c>
      <c r="X26" s="11">
        <v>5.46</v>
      </c>
      <c r="Y26" s="11">
        <v>0.08</v>
      </c>
      <c r="Z26" s="11">
        <v>2.2799999999999998</v>
      </c>
      <c r="AA26" s="10">
        <v>3.5000000000000001E-3</v>
      </c>
      <c r="AB26" s="12">
        <v>3.0000000000000001E-3</v>
      </c>
      <c r="AC26" s="12">
        <v>2.86</v>
      </c>
      <c r="AD26" s="13" t="s">
        <v>22</v>
      </c>
      <c r="AE26" s="14">
        <f t="shared" si="0"/>
        <v>365.99</v>
      </c>
      <c r="AF26" s="14" t="str">
        <f t="shared" si="5"/>
        <v/>
      </c>
      <c r="AG26" s="14" t="str">
        <f t="shared" si="6"/>
        <v/>
      </c>
    </row>
    <row r="27" spans="1:33" x14ac:dyDescent="0.3">
      <c r="A27" s="4" t="s">
        <v>42</v>
      </c>
      <c r="B27" s="4" t="s">
        <v>44</v>
      </c>
      <c r="C27" s="20">
        <v>1</v>
      </c>
      <c r="D27" s="5">
        <v>4</v>
      </c>
      <c r="E27" s="4">
        <v>19</v>
      </c>
      <c r="F27" s="6">
        <v>0</v>
      </c>
      <c r="G27" s="6">
        <v>369</v>
      </c>
      <c r="H27" s="6">
        <v>1485</v>
      </c>
      <c r="I27" s="6">
        <v>0</v>
      </c>
      <c r="J27" s="6">
        <v>0</v>
      </c>
      <c r="K27" s="18">
        <v>683</v>
      </c>
      <c r="L27" s="18">
        <v>1171</v>
      </c>
      <c r="M27" s="47"/>
      <c r="N27" s="47"/>
      <c r="O27" s="7">
        <v>0</v>
      </c>
      <c r="P27" s="17">
        <v>968.49</v>
      </c>
      <c r="Q27" s="8" t="str">
        <f t="shared" si="4"/>
        <v/>
      </c>
      <c r="R27" s="9">
        <v>0</v>
      </c>
      <c r="S27" s="9">
        <v>0.23330000000000001</v>
      </c>
      <c r="T27" s="9">
        <v>0.1817</v>
      </c>
      <c r="U27" s="9">
        <v>0</v>
      </c>
      <c r="V27" s="9">
        <v>0</v>
      </c>
      <c r="W27" s="10">
        <v>3.2099999999999997E-2</v>
      </c>
      <c r="X27" s="11">
        <v>5.46</v>
      </c>
      <c r="Y27" s="11">
        <v>0.08</v>
      </c>
      <c r="Z27" s="11">
        <v>2.2799999999999998</v>
      </c>
      <c r="AA27" s="10">
        <v>3.5000000000000001E-3</v>
      </c>
      <c r="AB27" s="12">
        <v>3.0000000000000001E-3</v>
      </c>
      <c r="AC27" s="12">
        <v>6.86</v>
      </c>
      <c r="AD27" s="13" t="s">
        <v>22</v>
      </c>
      <c r="AE27" s="14">
        <f t="shared" si="0"/>
        <v>1022.18</v>
      </c>
      <c r="AF27" s="14" t="str">
        <f t="shared" si="5"/>
        <v/>
      </c>
      <c r="AG27" s="14" t="str">
        <f t="shared" si="6"/>
        <v/>
      </c>
    </row>
    <row r="28" spans="1:33" x14ac:dyDescent="0.3">
      <c r="A28" s="4" t="s">
        <v>29</v>
      </c>
      <c r="B28" s="4" t="s">
        <v>18</v>
      </c>
      <c r="C28" s="20">
        <v>3</v>
      </c>
      <c r="D28" s="5">
        <v>29</v>
      </c>
      <c r="E28" s="4">
        <v>19</v>
      </c>
      <c r="F28" s="6">
        <v>11522</v>
      </c>
      <c r="G28" s="6">
        <v>0</v>
      </c>
      <c r="H28" s="6">
        <v>0</v>
      </c>
      <c r="I28" s="6">
        <v>0</v>
      </c>
      <c r="J28" s="6">
        <v>0</v>
      </c>
      <c r="K28" s="18">
        <v>4245</v>
      </c>
      <c r="L28" s="18">
        <v>7277</v>
      </c>
      <c r="M28" s="47"/>
      <c r="N28" s="47"/>
      <c r="O28" s="7">
        <v>0</v>
      </c>
      <c r="P28" s="17">
        <v>3370.9800000000005</v>
      </c>
      <c r="Q28" s="8" t="str">
        <f t="shared" si="4"/>
        <v/>
      </c>
      <c r="R28" s="9">
        <v>0.2356</v>
      </c>
      <c r="S28" s="9">
        <v>0</v>
      </c>
      <c r="T28" s="9">
        <v>0</v>
      </c>
      <c r="U28" s="9">
        <v>0</v>
      </c>
      <c r="V28" s="9">
        <v>0</v>
      </c>
      <c r="W28" s="10">
        <v>3.2099999999999997E-2</v>
      </c>
      <c r="X28" s="11">
        <v>5.46</v>
      </c>
      <c r="Y28" s="11">
        <v>0.08</v>
      </c>
      <c r="Z28" s="11">
        <v>2.2799999999999998</v>
      </c>
      <c r="AA28" s="10">
        <v>3.5000000000000001E-3</v>
      </c>
      <c r="AB28" s="12">
        <v>3.0000000000000001E-3</v>
      </c>
      <c r="AC28" s="12">
        <v>11.44</v>
      </c>
      <c r="AD28" s="13" t="s">
        <v>22</v>
      </c>
      <c r="AE28" s="14">
        <f t="shared" si="0"/>
        <v>6993.91</v>
      </c>
      <c r="AF28" s="14" t="str">
        <f t="shared" si="5"/>
        <v/>
      </c>
      <c r="AG28" s="14" t="str">
        <f t="shared" si="6"/>
        <v/>
      </c>
    </row>
    <row r="29" spans="1:33" x14ac:dyDescent="0.3">
      <c r="A29" s="4" t="s">
        <v>19</v>
      </c>
      <c r="B29" s="4" t="s">
        <v>18</v>
      </c>
      <c r="C29" s="20">
        <v>1</v>
      </c>
      <c r="D29" s="5">
        <v>15</v>
      </c>
      <c r="E29" s="4">
        <v>19</v>
      </c>
      <c r="F29" s="6">
        <v>7917</v>
      </c>
      <c r="G29" s="6">
        <v>0</v>
      </c>
      <c r="H29" s="6">
        <v>0</v>
      </c>
      <c r="I29" s="6">
        <v>0</v>
      </c>
      <c r="J29" s="6">
        <v>0</v>
      </c>
      <c r="K29" s="18">
        <v>2917</v>
      </c>
      <c r="L29" s="18">
        <v>5000</v>
      </c>
      <c r="M29" s="47"/>
      <c r="N29" s="47"/>
      <c r="O29" s="7">
        <v>0</v>
      </c>
      <c r="P29" s="17">
        <v>871.64</v>
      </c>
      <c r="Q29" s="8" t="str">
        <f t="shared" si="4"/>
        <v/>
      </c>
      <c r="R29" s="9">
        <v>0.2356</v>
      </c>
      <c r="S29" s="9">
        <v>0</v>
      </c>
      <c r="T29" s="9">
        <v>0</v>
      </c>
      <c r="U29" s="9">
        <v>0</v>
      </c>
      <c r="V29" s="9">
        <v>0</v>
      </c>
      <c r="W29" s="10">
        <v>3.2099999999999997E-2</v>
      </c>
      <c r="X29" s="11">
        <v>5.46</v>
      </c>
      <c r="Y29" s="11">
        <v>0.08</v>
      </c>
      <c r="Z29" s="11">
        <v>4.5599999999999996</v>
      </c>
      <c r="AA29" s="10">
        <v>3.5000000000000001E-3</v>
      </c>
      <c r="AB29" s="12">
        <v>3.0000000000000001E-3</v>
      </c>
      <c r="AC29" s="12">
        <v>16.010000000000002</v>
      </c>
      <c r="AD29" s="13" t="s">
        <v>22</v>
      </c>
      <c r="AE29" s="14">
        <f t="shared" si="0"/>
        <v>4140.57</v>
      </c>
      <c r="AF29" s="14" t="str">
        <f t="shared" si="5"/>
        <v/>
      </c>
      <c r="AG29" s="14" t="str">
        <f t="shared" si="6"/>
        <v/>
      </c>
    </row>
    <row r="30" spans="1:33" x14ac:dyDescent="0.3">
      <c r="A30" s="4" t="s">
        <v>19</v>
      </c>
      <c r="B30" s="4" t="s">
        <v>28</v>
      </c>
      <c r="C30" s="20">
        <v>1</v>
      </c>
      <c r="D30" s="5">
        <v>15</v>
      </c>
      <c r="E30" s="4">
        <v>19</v>
      </c>
      <c r="F30" s="6">
        <v>0</v>
      </c>
      <c r="G30" s="6">
        <v>3232</v>
      </c>
      <c r="H30" s="6">
        <v>3762</v>
      </c>
      <c r="I30" s="6">
        <v>0</v>
      </c>
      <c r="J30" s="6">
        <v>0</v>
      </c>
      <c r="K30" s="18">
        <v>2577</v>
      </c>
      <c r="L30" s="18">
        <v>4417</v>
      </c>
      <c r="M30" s="47"/>
      <c r="N30" s="47"/>
      <c r="O30" s="7">
        <v>0</v>
      </c>
      <c r="P30" s="17">
        <v>0</v>
      </c>
      <c r="Q30" s="8" t="str">
        <f t="shared" si="4"/>
        <v/>
      </c>
      <c r="R30" s="9">
        <v>0</v>
      </c>
      <c r="S30" s="9">
        <v>0.22159999999999999</v>
      </c>
      <c r="T30" s="9">
        <v>0.17069999999999999</v>
      </c>
      <c r="U30" s="9">
        <v>0</v>
      </c>
      <c r="V30" s="9">
        <v>0</v>
      </c>
      <c r="W30" s="10">
        <v>3.2099999999999997E-2</v>
      </c>
      <c r="X30" s="11">
        <v>5.46</v>
      </c>
      <c r="Y30" s="11">
        <v>0.08</v>
      </c>
      <c r="Z30" s="11">
        <v>4.5599999999999996</v>
      </c>
      <c r="AA30" s="10">
        <v>3.5000000000000001E-3</v>
      </c>
      <c r="AB30" s="12">
        <v>3.0000000000000001E-3</v>
      </c>
      <c r="AC30" s="12">
        <v>16.010000000000002</v>
      </c>
      <c r="AD30" s="13" t="s">
        <v>22</v>
      </c>
      <c r="AE30" s="14">
        <f t="shared" si="0"/>
        <v>3598.08</v>
      </c>
      <c r="AF30" s="14" t="str">
        <f t="shared" si="5"/>
        <v/>
      </c>
      <c r="AG30" s="14" t="str">
        <f t="shared" si="6"/>
        <v/>
      </c>
    </row>
    <row r="31" spans="1:33" x14ac:dyDescent="0.3">
      <c r="A31" s="4" t="s">
        <v>19</v>
      </c>
      <c r="B31" s="4" t="s">
        <v>46</v>
      </c>
      <c r="C31" s="20">
        <v>1</v>
      </c>
      <c r="D31" s="5">
        <v>15</v>
      </c>
      <c r="E31" s="4">
        <v>19</v>
      </c>
      <c r="F31" s="6">
        <v>15694</v>
      </c>
      <c r="G31" s="6">
        <v>0</v>
      </c>
      <c r="H31" s="6">
        <v>0</v>
      </c>
      <c r="I31" s="6">
        <v>0</v>
      </c>
      <c r="J31" s="6">
        <v>0</v>
      </c>
      <c r="K31" s="18">
        <v>5782</v>
      </c>
      <c r="L31" s="18">
        <v>9912</v>
      </c>
      <c r="M31" s="47"/>
      <c r="N31" s="47"/>
      <c r="O31" s="7">
        <v>0</v>
      </c>
      <c r="P31" s="17">
        <v>8021.5599999999995</v>
      </c>
      <c r="Q31" s="8" t="str">
        <f t="shared" si="4"/>
        <v/>
      </c>
      <c r="R31" s="9">
        <v>0.25409999999999999</v>
      </c>
      <c r="S31" s="9">
        <v>0</v>
      </c>
      <c r="T31" s="9">
        <v>0</v>
      </c>
      <c r="U31" s="9">
        <v>0</v>
      </c>
      <c r="V31" s="9">
        <v>0</v>
      </c>
      <c r="W31" s="10">
        <v>3.2099999999999997E-2</v>
      </c>
      <c r="X31" s="21">
        <v>10.34</v>
      </c>
      <c r="Y31" s="21">
        <v>0.33</v>
      </c>
      <c r="Z31" s="11">
        <v>4.5599999999999996</v>
      </c>
      <c r="AA31" s="10">
        <v>3.5000000000000001E-3</v>
      </c>
      <c r="AB31" s="12">
        <v>3.0000000000000001E-3</v>
      </c>
      <c r="AC31" s="12">
        <v>16.010000000000002</v>
      </c>
      <c r="AD31" s="13" t="s">
        <v>22</v>
      </c>
      <c r="AE31" s="14">
        <f t="shared" si="0"/>
        <v>5187.1899999999996</v>
      </c>
      <c r="AF31" s="14" t="str">
        <f t="shared" si="5"/>
        <v/>
      </c>
      <c r="AG31" s="14" t="str">
        <f t="shared" si="6"/>
        <v/>
      </c>
    </row>
    <row r="32" spans="1:33" x14ac:dyDescent="0.3">
      <c r="A32" s="4" t="s">
        <v>19</v>
      </c>
      <c r="B32" s="4" t="s">
        <v>18</v>
      </c>
      <c r="C32" s="20">
        <v>4</v>
      </c>
      <c r="D32" s="5">
        <v>60</v>
      </c>
      <c r="E32" s="4">
        <v>19</v>
      </c>
      <c r="F32" s="6">
        <v>64537</v>
      </c>
      <c r="G32" s="6">
        <v>0</v>
      </c>
      <c r="H32" s="6">
        <v>0</v>
      </c>
      <c r="I32" s="6">
        <v>0</v>
      </c>
      <c r="J32" s="6">
        <v>0</v>
      </c>
      <c r="K32" s="18">
        <v>23777</v>
      </c>
      <c r="L32" s="18">
        <v>40760</v>
      </c>
      <c r="M32" s="47"/>
      <c r="N32" s="47"/>
      <c r="O32" s="7">
        <v>0</v>
      </c>
      <c r="P32" s="17">
        <v>9951.2999999999993</v>
      </c>
      <c r="Q32" s="8" t="str">
        <f t="shared" si="4"/>
        <v/>
      </c>
      <c r="R32" s="9">
        <v>0.2356</v>
      </c>
      <c r="S32" s="9">
        <v>0</v>
      </c>
      <c r="T32" s="9">
        <v>0</v>
      </c>
      <c r="U32" s="9">
        <v>0</v>
      </c>
      <c r="V32" s="9">
        <v>0</v>
      </c>
      <c r="W32" s="10">
        <v>3.2099999999999997E-2</v>
      </c>
      <c r="X32" s="11">
        <v>5.46</v>
      </c>
      <c r="Y32" s="11">
        <v>0.08</v>
      </c>
      <c r="Z32" s="11">
        <v>2.2799999999999998</v>
      </c>
      <c r="AA32" s="10">
        <v>3.5000000000000001E-3</v>
      </c>
      <c r="AB32" s="12">
        <v>3.0000000000000001E-3</v>
      </c>
      <c r="AC32" s="12">
        <v>16.010000000000002</v>
      </c>
      <c r="AD32" s="13" t="s">
        <v>22</v>
      </c>
      <c r="AE32" s="14">
        <f t="shared" si="0"/>
        <v>25401.69</v>
      </c>
      <c r="AF32" s="14" t="str">
        <f t="shared" si="5"/>
        <v/>
      </c>
      <c r="AG32" s="14" t="str">
        <f t="shared" si="6"/>
        <v/>
      </c>
    </row>
    <row r="33" spans="1:33" x14ac:dyDescent="0.3">
      <c r="A33" s="4" t="s">
        <v>19</v>
      </c>
      <c r="B33" s="4" t="s">
        <v>18</v>
      </c>
      <c r="C33" s="20">
        <v>3</v>
      </c>
      <c r="D33" s="5">
        <v>36</v>
      </c>
      <c r="E33" s="4">
        <v>9</v>
      </c>
      <c r="F33" s="6">
        <v>33333</v>
      </c>
      <c r="G33" s="6">
        <v>0</v>
      </c>
      <c r="H33" s="6">
        <v>0</v>
      </c>
      <c r="I33" s="6">
        <v>0</v>
      </c>
      <c r="J33" s="6">
        <v>0</v>
      </c>
      <c r="K33" s="18">
        <v>0</v>
      </c>
      <c r="L33" s="18">
        <v>33333</v>
      </c>
      <c r="M33" s="47"/>
      <c r="N33" s="47"/>
      <c r="O33" s="7">
        <v>0</v>
      </c>
      <c r="P33" s="17">
        <v>869.93000000000006</v>
      </c>
      <c r="Q33" s="8" t="str">
        <f t="shared" si="4"/>
        <v/>
      </c>
      <c r="R33" s="9">
        <v>0.2356</v>
      </c>
      <c r="S33" s="9">
        <v>0</v>
      </c>
      <c r="T33" s="9">
        <v>0</v>
      </c>
      <c r="U33" s="9">
        <v>0</v>
      </c>
      <c r="V33" s="9">
        <v>0</v>
      </c>
      <c r="W33" s="10">
        <v>3.2099999999999997E-2</v>
      </c>
      <c r="X33" s="11">
        <v>5.46</v>
      </c>
      <c r="Y33" s="11">
        <v>0.08</v>
      </c>
      <c r="Z33" s="11">
        <v>2.2799999999999998</v>
      </c>
      <c r="AA33" s="10">
        <v>3.5000000000000001E-3</v>
      </c>
      <c r="AB33" s="12">
        <v>3.0000000000000001E-3</v>
      </c>
      <c r="AC33" s="12">
        <v>16.010000000000002</v>
      </c>
      <c r="AD33" s="13" t="s">
        <v>22</v>
      </c>
      <c r="AE33" s="14">
        <f t="shared" si="0"/>
        <v>11428.7</v>
      </c>
      <c r="AF33" s="14" t="str">
        <f t="shared" si="5"/>
        <v/>
      </c>
      <c r="AG33" s="14" t="str">
        <f t="shared" si="6"/>
        <v/>
      </c>
    </row>
    <row r="34" spans="1:33" x14ac:dyDescent="0.3">
      <c r="A34" s="4" t="s">
        <v>19</v>
      </c>
      <c r="B34" s="4" t="s">
        <v>44</v>
      </c>
      <c r="C34" s="20">
        <v>1</v>
      </c>
      <c r="D34" s="5">
        <v>6</v>
      </c>
      <c r="E34" s="4">
        <v>19</v>
      </c>
      <c r="F34" s="6">
        <v>0</v>
      </c>
      <c r="G34" s="6">
        <v>12394</v>
      </c>
      <c r="H34" s="6">
        <v>23305</v>
      </c>
      <c r="I34" s="6">
        <v>0</v>
      </c>
      <c r="J34" s="6">
        <v>0</v>
      </c>
      <c r="K34" s="18">
        <v>13152</v>
      </c>
      <c r="L34" s="18">
        <v>22547</v>
      </c>
      <c r="M34" s="47"/>
      <c r="N34" s="47"/>
      <c r="O34" s="7">
        <v>0</v>
      </c>
      <c r="P34" s="17">
        <v>1815.93</v>
      </c>
      <c r="Q34" s="8" t="str">
        <f t="shared" si="4"/>
        <v/>
      </c>
      <c r="R34" s="9">
        <v>0</v>
      </c>
      <c r="S34" s="9">
        <v>0.23330000000000001</v>
      </c>
      <c r="T34" s="9">
        <v>0.1817</v>
      </c>
      <c r="U34" s="9">
        <v>0</v>
      </c>
      <c r="V34" s="9">
        <v>0</v>
      </c>
      <c r="W34" s="10">
        <v>3.2099999999999997E-2</v>
      </c>
      <c r="X34" s="11">
        <v>5.46</v>
      </c>
      <c r="Y34" s="11">
        <v>0.08</v>
      </c>
      <c r="Z34" s="11">
        <v>2.2799999999999998</v>
      </c>
      <c r="AA34" s="10">
        <v>3.5000000000000001E-3</v>
      </c>
      <c r="AB34" s="12">
        <v>3.0000000000000001E-3</v>
      </c>
      <c r="AC34" s="12">
        <v>16.010000000000002</v>
      </c>
      <c r="AD34" s="13" t="s">
        <v>22</v>
      </c>
      <c r="AE34" s="14">
        <f t="shared" si="0"/>
        <v>9483.09</v>
      </c>
      <c r="AF34" s="14" t="str">
        <f t="shared" si="5"/>
        <v/>
      </c>
      <c r="AG34" s="14" t="str">
        <f t="shared" si="6"/>
        <v/>
      </c>
    </row>
    <row r="35" spans="1:33" x14ac:dyDescent="0.3">
      <c r="A35" s="4" t="s">
        <v>19</v>
      </c>
      <c r="B35" s="4" t="s">
        <v>28</v>
      </c>
      <c r="C35" s="20">
        <v>3</v>
      </c>
      <c r="D35" s="5">
        <v>18</v>
      </c>
      <c r="E35" s="4">
        <v>19</v>
      </c>
      <c r="F35" s="6">
        <v>0</v>
      </c>
      <c r="G35" s="6">
        <v>16631</v>
      </c>
      <c r="H35" s="6">
        <v>7408</v>
      </c>
      <c r="I35" s="6">
        <v>0</v>
      </c>
      <c r="J35" s="6">
        <v>0</v>
      </c>
      <c r="K35" s="18">
        <v>8856</v>
      </c>
      <c r="L35" s="18">
        <v>15183</v>
      </c>
      <c r="M35" s="48"/>
      <c r="N35" s="48"/>
      <c r="O35" s="7">
        <v>0</v>
      </c>
      <c r="P35" s="17">
        <v>1078.6599999999999</v>
      </c>
      <c r="Q35" s="8" t="str">
        <f t="shared" si="4"/>
        <v/>
      </c>
      <c r="R35" s="9">
        <v>0</v>
      </c>
      <c r="S35" s="9">
        <v>0.22159999999999999</v>
      </c>
      <c r="T35" s="9">
        <v>0.17069999999999999</v>
      </c>
      <c r="U35" s="9">
        <v>0</v>
      </c>
      <c r="V35" s="9">
        <v>0</v>
      </c>
      <c r="W35" s="10">
        <v>3.2099999999999997E-2</v>
      </c>
      <c r="X35" s="11">
        <v>5.46</v>
      </c>
      <c r="Y35" s="11">
        <v>0.08</v>
      </c>
      <c r="Z35" s="11">
        <v>2.2799999999999998</v>
      </c>
      <c r="AA35" s="10">
        <v>3.5000000000000001E-3</v>
      </c>
      <c r="AB35" s="12">
        <v>3.0000000000000001E-3</v>
      </c>
      <c r="AC35" s="12">
        <v>16.010000000000002</v>
      </c>
      <c r="AD35" s="13" t="s">
        <v>22</v>
      </c>
      <c r="AE35" s="14">
        <f t="shared" si="0"/>
        <v>8815.09</v>
      </c>
      <c r="AF35" s="14" t="str">
        <f t="shared" si="5"/>
        <v/>
      </c>
      <c r="AG35" s="14" t="str">
        <f t="shared" si="6"/>
        <v/>
      </c>
    </row>
    <row r="36" spans="1:33" x14ac:dyDescent="0.3">
      <c r="AE36" s="15" t="s">
        <v>21</v>
      </c>
      <c r="AF36" s="16" t="str">
        <f>IF(OR($M$11=0,$N$11=0),"",SUM(AF11:AF35))</f>
        <v/>
      </c>
      <c r="AG36" s="16" t="str">
        <f>IF(OR($M$11=0,$N$11=0),"",SUM(AG11:AG35))</f>
        <v/>
      </c>
    </row>
    <row r="37" spans="1:33" ht="32.4" customHeight="1" x14ac:dyDescent="0.3">
      <c r="A37" s="49" t="s">
        <v>20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1"/>
    </row>
    <row r="38" spans="1:33" x14ac:dyDescent="0.3">
      <c r="A38" s="37" t="s">
        <v>48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9"/>
    </row>
    <row r="39" spans="1:33" x14ac:dyDescent="0.3">
      <c r="A39" s="40" t="s">
        <v>49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2"/>
    </row>
  </sheetData>
  <sheetProtection algorithmName="SHA-512" hashValue="m+8X9MV4BDNIUl7MEyyOfTMfV0uOGv0Fu1Cf9ktTGLwJ3DbD88bboyKumjbERpNdnjiKIVFqDj3s8rnZv5s85A==" saltValue="It6mYEP2AFbHWuP8mj2hHw==" spinCount="100000" sheet="1" objects="1" scenarios="1"/>
  <protectedRanges>
    <protectedRange sqref="M16 N16" name="Rozstęp2"/>
    <protectedRange sqref="M11:N11" name="Rozstęp1"/>
  </protectedRanges>
  <mergeCells count="48">
    <mergeCell ref="A39:Q39"/>
    <mergeCell ref="M11:M15"/>
    <mergeCell ref="N11:N15"/>
    <mergeCell ref="M16:M35"/>
    <mergeCell ref="N16:N35"/>
    <mergeCell ref="A37:Q37"/>
    <mergeCell ref="S4:S9"/>
    <mergeCell ref="T4:T9"/>
    <mergeCell ref="U4:U9"/>
    <mergeCell ref="P3:P9"/>
    <mergeCell ref="A38:Q38"/>
    <mergeCell ref="L2:L3"/>
    <mergeCell ref="K4:K9"/>
    <mergeCell ref="L4:L9"/>
    <mergeCell ref="N3:N9"/>
    <mergeCell ref="R4:R9"/>
    <mergeCell ref="AF2:AG2"/>
    <mergeCell ref="M3:M9"/>
    <mergeCell ref="O3:O9"/>
    <mergeCell ref="Q3:Q9"/>
    <mergeCell ref="R3:V3"/>
    <mergeCell ref="W3:W9"/>
    <mergeCell ref="X3:X9"/>
    <mergeCell ref="Y3:Y9"/>
    <mergeCell ref="Z3:Z9"/>
    <mergeCell ref="AA3:AA9"/>
    <mergeCell ref="AF3:AF9"/>
    <mergeCell ref="AG3:AG9"/>
    <mergeCell ref="V4:V9"/>
    <mergeCell ref="AC3:AC9"/>
    <mergeCell ref="AD3:AD9"/>
    <mergeCell ref="AE3:AE9"/>
    <mergeCell ref="A1:AE1"/>
    <mergeCell ref="A2:A9"/>
    <mergeCell ref="B2:B9"/>
    <mergeCell ref="C2:C9"/>
    <mergeCell ref="D2:D9"/>
    <mergeCell ref="E2:E9"/>
    <mergeCell ref="F2:J3"/>
    <mergeCell ref="M2:Q2"/>
    <mergeCell ref="R2:AE2"/>
    <mergeCell ref="AB3:AB9"/>
    <mergeCell ref="F4:F9"/>
    <mergeCell ref="G4:G9"/>
    <mergeCell ref="H4:H9"/>
    <mergeCell ref="I4:I9"/>
    <mergeCell ref="J4:J9"/>
    <mergeCell ref="K2:K3"/>
  </mergeCells>
  <conditionalFormatting sqref="AF11:AG36">
    <cfRule type="expression" dxfId="0" priority="1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4" orientation="landscape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UCR76KNYMX3U-1951954605-615291</_dlc_DocId>
    <_dlc_DocIdUrl xmlns="cf92b6ff-5ccf-4221-9bd9-e608a8edb1c8">
      <Url>https://plnewpower.sharepoint.com/sites/wspolny/_layouts/15/DocIdRedir.aspx?ID=UCR76KNYMX3U-1951954605-615291</Url>
      <Description>UCR76KNYMX3U-1951954605-615291</Description>
    </_dlc_DocIdUrl>
  </documentManagement>
</p:properties>
</file>

<file path=customXml/itemProps1.xml><?xml version="1.0" encoding="utf-8"?>
<ds:datastoreItem xmlns:ds="http://schemas.openxmlformats.org/officeDocument/2006/customXml" ds:itemID="{4A4B514F-5524-4CDC-ADB5-1B40D9CC0CD0}"/>
</file>

<file path=customXml/itemProps2.xml><?xml version="1.0" encoding="utf-8"?>
<ds:datastoreItem xmlns:ds="http://schemas.openxmlformats.org/officeDocument/2006/customXml" ds:itemID="{54D96E92-508A-4E1F-88A4-04EEAF759778}"/>
</file>

<file path=customXml/itemProps3.xml><?xml version="1.0" encoding="utf-8"?>
<ds:datastoreItem xmlns:ds="http://schemas.openxmlformats.org/officeDocument/2006/customXml" ds:itemID="{0D2EC876-57FB-49F7-8549-6608FB957188}"/>
</file>

<file path=customXml/itemProps4.xml><?xml version="1.0" encoding="utf-8"?>
<ds:datastoreItem xmlns:ds="http://schemas.openxmlformats.org/officeDocument/2006/customXml" ds:itemID="{D7E5CFFF-31F3-4002-92D5-0881CC89B6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2025-01-10T15:44:07Z</cp:lastPrinted>
  <dcterms:created xsi:type="dcterms:W3CDTF">2015-06-05T18:19:34Z</dcterms:created>
  <dcterms:modified xsi:type="dcterms:W3CDTF">2025-02-13T08:52:06Z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8b643b9f-87ce-49ce-855f-7bbab1ef0465</vt:lpwstr>
  </property>
  <property fmtid="{D5CDD505-2E9C-101B-9397-08002B2CF9AE}" pid="4" name="MediaServiceImageTags">
    <vt:lpwstr/>
  </property>
</Properties>
</file>