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A\Zamówienia 2025\OSOP.271.10.2025 PSZOK\"/>
    </mc:Choice>
  </mc:AlternateContent>
  <bookViews>
    <workbookView xWindow="-120" yWindow="-120" windowWidth="29040" windowHeight="15840" tabRatio="782"/>
  </bookViews>
  <sheets>
    <sheet name="PSZOK" sheetId="35" r:id="rId1"/>
  </sheets>
  <calcPr calcId="152511"/>
</workbook>
</file>

<file path=xl/calcChain.xml><?xml version="1.0" encoding="utf-8"?>
<calcChain xmlns="http://schemas.openxmlformats.org/spreadsheetml/2006/main">
  <c r="F76" i="35" l="1"/>
  <c r="E72" i="35"/>
  <c r="E70" i="35"/>
  <c r="F70" i="35" s="1"/>
  <c r="E10" i="35" l="1"/>
  <c r="F10" i="35" s="1"/>
  <c r="E18" i="35" l="1"/>
  <c r="F18" i="35" s="1"/>
  <c r="E23" i="35"/>
  <c r="F23" i="35" s="1"/>
  <c r="E6" i="35"/>
  <c r="F6" i="35" s="1"/>
  <c r="E58" i="35" l="1"/>
  <c r="F58" i="35" s="1"/>
  <c r="E57" i="35"/>
  <c r="F57" i="35" s="1"/>
  <c r="E56" i="35"/>
  <c r="F56" i="35" s="1"/>
  <c r="E45" i="35"/>
  <c r="F45" i="35" s="1"/>
  <c r="E5" i="35"/>
  <c r="F5" i="35" s="1"/>
  <c r="E12" i="35" l="1"/>
  <c r="F12" i="35" s="1"/>
  <c r="E42" i="35"/>
  <c r="F42" i="35" s="1"/>
  <c r="E22" i="35"/>
  <c r="F22" i="35" s="1"/>
  <c r="E60" i="35" l="1"/>
  <c r="F60" i="35" s="1"/>
  <c r="E40" i="35"/>
  <c r="F40" i="35" s="1"/>
  <c r="E38" i="35" l="1"/>
  <c r="F38" i="35" s="1"/>
  <c r="E54" i="35"/>
  <c r="E55" i="35"/>
  <c r="E35" i="35"/>
  <c r="F35" i="35" s="1"/>
  <c r="E21" i="35"/>
  <c r="F21" i="35" s="1"/>
  <c r="E24" i="35"/>
  <c r="E25" i="35"/>
  <c r="E17" i="35"/>
  <c r="E20" i="35"/>
  <c r="F20" i="35" s="1"/>
  <c r="F17" i="35" l="1"/>
  <c r="F24" i="35" l="1"/>
  <c r="E14" i="35"/>
  <c r="F14" i="35" s="1"/>
  <c r="E61" i="35"/>
  <c r="F61" i="35" s="1"/>
  <c r="E59" i="35"/>
  <c r="F59" i="35" s="1"/>
  <c r="F55" i="35"/>
  <c r="F54" i="35"/>
  <c r="E53" i="35"/>
  <c r="F53" i="35" s="1"/>
  <c r="E52" i="35"/>
  <c r="F52" i="35" s="1"/>
  <c r="E51" i="35"/>
  <c r="F51" i="35" s="1"/>
  <c r="E50" i="35"/>
  <c r="F50" i="35" s="1"/>
  <c r="E49" i="35"/>
  <c r="F49" i="35" s="1"/>
  <c r="E48" i="35"/>
  <c r="F48" i="35" s="1"/>
  <c r="E47" i="35"/>
  <c r="F47" i="35" s="1"/>
  <c r="E46" i="35"/>
  <c r="F46" i="35" s="1"/>
  <c r="E44" i="35"/>
  <c r="F44" i="35" s="1"/>
  <c r="E43" i="35"/>
  <c r="F43" i="35" s="1"/>
  <c r="E41" i="35"/>
  <c r="F41" i="35" s="1"/>
  <c r="E39" i="35"/>
  <c r="F39" i="35" s="1"/>
  <c r="E37" i="35"/>
  <c r="F37" i="35" s="1"/>
  <c r="E36" i="35"/>
  <c r="F36" i="35" s="1"/>
  <c r="E34" i="35"/>
  <c r="F34" i="35" s="1"/>
  <c r="E33" i="35"/>
  <c r="F33" i="35" s="1"/>
  <c r="E28" i="35"/>
  <c r="F28" i="35" s="1"/>
  <c r="E27" i="35"/>
  <c r="F27" i="35" s="1"/>
  <c r="E26" i="35"/>
  <c r="F26" i="35" s="1"/>
  <c r="F25" i="35"/>
  <c r="E19" i="35"/>
  <c r="F19" i="35" s="1"/>
  <c r="E16" i="35"/>
  <c r="F16" i="35" s="1"/>
  <c r="E15" i="35"/>
  <c r="F15" i="35" s="1"/>
  <c r="E13" i="35"/>
  <c r="F13" i="35" s="1"/>
  <c r="E11" i="35"/>
  <c r="F11" i="35" s="1"/>
  <c r="E9" i="35"/>
  <c r="E8" i="35"/>
  <c r="F8" i="35" s="1"/>
  <c r="E7" i="35"/>
  <c r="F7" i="35" l="1"/>
  <c r="E29" i="35"/>
  <c r="E62" i="35"/>
  <c r="F62" i="35"/>
  <c r="F9" i="35"/>
  <c r="F29" i="35" l="1"/>
  <c r="F64" i="35" s="1"/>
  <c r="E64" i="35"/>
  <c r="C68" i="35" l="1"/>
  <c r="E68" i="35" s="1"/>
  <c r="F68" i="35" s="1"/>
  <c r="C69" i="35"/>
  <c r="E69" i="35" s="1"/>
  <c r="F69" i="35" s="1"/>
  <c r="F72" i="35" l="1"/>
</calcChain>
</file>

<file path=xl/sharedStrings.xml><?xml version="1.0" encoding="utf-8"?>
<sst xmlns="http://schemas.openxmlformats.org/spreadsheetml/2006/main" count="138" uniqueCount="81">
  <si>
    <t>Szacunkowa kalkulacja kosztów budowy i wyposażenia PSZOK</t>
  </si>
  <si>
    <t>ROBOTY BUDOWLANE I MONTAŻOWE</t>
  </si>
  <si>
    <t>WYPOSAŻENIE</t>
  </si>
  <si>
    <t>Tablice informacyjne i edukacyjne</t>
  </si>
  <si>
    <t>Ręczny wózek magazynowy</t>
  </si>
  <si>
    <t>Platformowa waga magazynowa</t>
  </si>
  <si>
    <t>Pojemnik na świetlówki</t>
  </si>
  <si>
    <t>Pojemnik na baterie</t>
  </si>
  <si>
    <t>Pojemnik na akumulatory</t>
  </si>
  <si>
    <t>Beczki na odpady płynne</t>
  </si>
  <si>
    <t>Pojemniki na odpady medyczne</t>
  </si>
  <si>
    <t>Pojemniki na odpady niebezpieczne</t>
  </si>
  <si>
    <t>Kosze siatkowe</t>
  </si>
  <si>
    <t>Regal ocynkowany</t>
  </si>
  <si>
    <t>ROBOTY BUDOWLANE I MONTAŻOWE - ŁĄCZNIE</t>
  </si>
  <si>
    <t>WYPOSAŻENIE - ŁĄCZNIE</t>
  </si>
  <si>
    <t>szt./m3/m2</t>
  </si>
  <si>
    <t>Cena jednostkowa netto</t>
  </si>
  <si>
    <t>Cena netto</t>
  </si>
  <si>
    <t>Cena brutto</t>
  </si>
  <si>
    <r>
      <rPr>
        <b/>
        <sz val="10"/>
        <color theme="1"/>
        <rFont val="Calibri"/>
        <family val="2"/>
        <charset val="238"/>
        <scheme val="minor"/>
      </rPr>
      <t>RAZEM</t>
    </r>
    <r>
      <rPr>
        <sz val="10"/>
        <color theme="1"/>
        <rFont val="Calibri"/>
        <family val="2"/>
        <charset val="238"/>
        <scheme val="minor"/>
      </rPr>
      <t xml:space="preserve"> (BUDOWA I WYPOSAŻENIE PSZOK)</t>
    </r>
  </si>
  <si>
    <t>Parametr</t>
  </si>
  <si>
    <t>m2</t>
  </si>
  <si>
    <t>mb</t>
  </si>
  <si>
    <t>szt</t>
  </si>
  <si>
    <t>netto</t>
  </si>
  <si>
    <t>brutto</t>
  </si>
  <si>
    <t>Wanny odciekowe</t>
  </si>
  <si>
    <t>Zieleń - niwelacja, nawiezienie humusu, obsiew, nasadzenia</t>
  </si>
  <si>
    <t>System monitoringu (kamery, okablowanie)</t>
  </si>
  <si>
    <t>KOSZTY DODATKOWE</t>
  </si>
  <si>
    <t>Dokumentacja projektowo-kosztorysowa</t>
  </si>
  <si>
    <t>kpl</t>
  </si>
  <si>
    <t>Rębak do gałęzi</t>
  </si>
  <si>
    <t>Nowe ogrodzenie obiektowe</t>
  </si>
  <si>
    <t>Wyposażenie warsztatu</t>
  </si>
  <si>
    <t>Magazyn odpadów z warsztatem (przygotowanie do ponownego użycia)</t>
  </si>
  <si>
    <t>szt.</t>
  </si>
  <si>
    <t>Niwelacje i przygotowanie terenu</t>
  </si>
  <si>
    <t>Pojemniki 240L HDPE</t>
  </si>
  <si>
    <t>Utwardzenie chodnika z betonowej kostki brukowej</t>
  </si>
  <si>
    <t>Utwardzenie z tłucznia</t>
  </si>
  <si>
    <t>Boksy magazynowe</t>
  </si>
  <si>
    <t>Zadaszenie boksów magazynowych</t>
  </si>
  <si>
    <t>Zestaw tabliczek na kontenery i pomieszczenia</t>
  </si>
  <si>
    <t>Kontener socjalno-biurowy</t>
  </si>
  <si>
    <t>Wiata - zadaszenie kontenerów</t>
  </si>
  <si>
    <t>Magazyn odpadów niebezpiecznych i ZSEE</t>
  </si>
  <si>
    <t>Instalacje kanalizacyjne (szambo)</t>
  </si>
  <si>
    <t>Kontenery 10 m3</t>
  </si>
  <si>
    <t>Pojemniki 1,1 m3 HDPE</t>
  </si>
  <si>
    <t>Wyposażenie kontenera socjalno-biurowego</t>
  </si>
  <si>
    <t>kW</t>
  </si>
  <si>
    <t>Ławki przy ścieżce edukacyjnej</t>
  </si>
  <si>
    <t>Utwardzenie pod boksami - płyta betonowa zbrojona</t>
  </si>
  <si>
    <t>Instalacja fotowoltaiczna PV do 8 kW</t>
  </si>
  <si>
    <t xml:space="preserve">Ręczny podnośnik paletowy hydrauliczny </t>
  </si>
  <si>
    <t>Kosze na odpady</t>
  </si>
  <si>
    <t>Środki pomocy doraźnej</t>
  </si>
  <si>
    <t xml:space="preserve">Podstawowy sprzęt i oznakowanie ppoż. oraz bhp </t>
  </si>
  <si>
    <t>Koszty budowy m.in. niwelacja, wyscinaka drzew, geodeta, geolog, ogrodzenie tymczasowe, dozór budowy, znaki drogowe, znaki poziome, delegacje i noclegi, konserwator zabytków</t>
  </si>
  <si>
    <t>Rozbiórka istniejących obiektów (boksy, płot, utwardzenia)</t>
  </si>
  <si>
    <t>Słupy oświetleniowe</t>
  </si>
  <si>
    <t>Ciągnik 120 KM + osprzęt (zamiatarka, podnośnik palet, łyżka, krokodyl)</t>
  </si>
  <si>
    <t>Agregat prądotwórczy 50 kW</t>
  </si>
  <si>
    <t>https://rebaki24.pl/pl/red-dragon-professional/75-model-rps-120-16-km-tasmociag-23m-obrotnica-360-przyczepka-platformowa.html</t>
  </si>
  <si>
    <t>https://genezo.pl/agregaty-pradotworcze/114-agregat-pradotworczy-an-s365-z-ats-50kw.html</t>
  </si>
  <si>
    <t>Magazyn odpadów</t>
  </si>
  <si>
    <t xml:space="preserve">Przyczepki lekkie </t>
  </si>
  <si>
    <t>Instalacje wodociągowe z hydrantem + zagospodarowanie wód deszczowych</t>
  </si>
  <si>
    <t>Nowa brama wjazdowa - 6m z furtką</t>
  </si>
  <si>
    <t>Instalacje elektryczne z przyłączem</t>
  </si>
  <si>
    <t>Utwardzenie dojazdu z betonowej kostki brukowej</t>
  </si>
  <si>
    <t>Utwardzenie placu z betonowej kostki brukowej</t>
  </si>
  <si>
    <t>Kontenery 7 m3 - 4 otwarte, 2 zamknięte</t>
  </si>
  <si>
    <t>typu blaszak</t>
  </si>
  <si>
    <t>Waga samochodowa z montażem i opragramowaniem (min. 40 t) najazdowa</t>
  </si>
  <si>
    <t>Budowa Punktu Selektywnej Zbiórki Odpadów Komunalnych dla Gminy Gniezno</t>
  </si>
  <si>
    <t xml:space="preserve">PRAWO OPCJI - OGRODZENIE zgodnie z SWZ </t>
  </si>
  <si>
    <t xml:space="preserve">ŁĄCZNE KOSZTY </t>
  </si>
  <si>
    <t xml:space="preserve">Doadtkowe ogrodzenie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</si>
</sst>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  <numFmt numFmtId="166" formatCode="0.0%"/>
    <numFmt numFmtId="167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 tint="-0.34998626667073579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E7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/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1" fillId="4" borderId="0" xfId="0" applyFont="1" applyFill="1" applyAlignment="1">
      <alignment horizontal="right" wrapText="1"/>
    </xf>
    <xf numFmtId="0" fontId="1" fillId="3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165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4" fontId="4" fillId="5" borderId="0" xfId="0" applyNumberFormat="1" applyFont="1" applyFill="1" applyAlignment="1">
      <alignment vertical="center"/>
    </xf>
    <xf numFmtId="2" fontId="0" fillId="3" borderId="0" xfId="0" applyNumberFormat="1" applyFill="1" applyAlignment="1">
      <alignment horizontal="right" vertical="center"/>
    </xf>
    <xf numFmtId="2" fontId="4" fillId="2" borderId="0" xfId="0" applyNumberFormat="1" applyFont="1" applyFill="1" applyAlignment="1">
      <alignment horizontal="right" vertical="center"/>
    </xf>
    <xf numFmtId="2" fontId="4" fillId="5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2" fontId="1" fillId="5" borderId="0" xfId="0" applyNumberFormat="1" applyFont="1" applyFill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5" fillId="0" borderId="0" xfId="0" applyFont="1"/>
    <xf numFmtId="14" fontId="1" fillId="2" borderId="0" xfId="0" applyNumberFormat="1" applyFont="1" applyFill="1" applyAlignment="1">
      <alignment vertical="center"/>
    </xf>
    <xf numFmtId="165" fontId="0" fillId="0" borderId="0" xfId="0" applyNumberFormat="1"/>
    <xf numFmtId="10" fontId="0" fillId="0" borderId="0" xfId="2" applyNumberFormat="1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165" fontId="6" fillId="0" borderId="0" xfId="0" applyNumberFormat="1" applyFont="1"/>
    <xf numFmtId="164" fontId="8" fillId="5" borderId="0" xfId="0" applyNumberFormat="1" applyFont="1" applyFill="1" applyAlignment="1">
      <alignment vertical="center"/>
    </xf>
    <xf numFmtId="164" fontId="9" fillId="5" borderId="0" xfId="0" applyNumberFormat="1" applyFont="1" applyFill="1" applyAlignment="1">
      <alignment vertical="center"/>
    </xf>
    <xf numFmtId="0" fontId="4" fillId="6" borderId="0" xfId="0" applyFont="1" applyFill="1" applyAlignment="1">
      <alignment horizontal="right" wrapText="1"/>
    </xf>
    <xf numFmtId="0" fontId="1" fillId="6" borderId="0" xfId="0" applyFont="1" applyFill="1" applyAlignment="1">
      <alignment horizontal="right" wrapText="1"/>
    </xf>
    <xf numFmtId="165" fontId="1" fillId="6" borderId="0" xfId="0" applyNumberFormat="1" applyFont="1" applyFill="1" applyAlignment="1">
      <alignment vertical="center"/>
    </xf>
    <xf numFmtId="2" fontId="1" fillId="6" borderId="0" xfId="0" applyNumberFormat="1" applyFont="1" applyFill="1" applyAlignment="1">
      <alignment horizontal="right" vertical="center"/>
    </xf>
    <xf numFmtId="44" fontId="1" fillId="4" borderId="0" xfId="1" applyFont="1" applyFill="1" applyBorder="1" applyAlignment="1">
      <alignment horizontal="right" wrapText="1"/>
    </xf>
    <xf numFmtId="165" fontId="4" fillId="6" borderId="0" xfId="1" applyNumberFormat="1" applyFont="1" applyFill="1" applyBorder="1" applyAlignment="1">
      <alignment vertical="center"/>
    </xf>
    <xf numFmtId="2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0" fontId="0" fillId="5" borderId="0" xfId="0" applyFill="1"/>
    <xf numFmtId="165" fontId="0" fillId="5" borderId="0" xfId="0" applyNumberFormat="1" applyFill="1"/>
    <xf numFmtId="164" fontId="10" fillId="0" borderId="0" xfId="0" applyNumberFormat="1" applyFont="1" applyAlignment="1">
      <alignment vertical="center"/>
    </xf>
    <xf numFmtId="9" fontId="11" fillId="0" borderId="0" xfId="2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165" fontId="12" fillId="0" borderId="0" xfId="0" applyNumberFormat="1" applyFont="1"/>
    <xf numFmtId="165" fontId="13" fillId="0" borderId="0" xfId="0" applyNumberFormat="1" applyFont="1"/>
    <xf numFmtId="0" fontId="10" fillId="0" borderId="0" xfId="0" applyFont="1"/>
    <xf numFmtId="164" fontId="12" fillId="5" borderId="0" xfId="0" applyNumberFormat="1" applyFont="1" applyFill="1" applyAlignment="1">
      <alignment vertical="center"/>
    </xf>
    <xf numFmtId="165" fontId="10" fillId="0" borderId="0" xfId="0" applyNumberFormat="1" applyFont="1"/>
    <xf numFmtId="2" fontId="10" fillId="0" borderId="0" xfId="0" applyNumberFormat="1" applyFont="1"/>
    <xf numFmtId="44" fontId="10" fillId="0" borderId="0" xfId="1" applyFont="1"/>
    <xf numFmtId="166" fontId="10" fillId="0" borderId="0" xfId="2" applyNumberFormat="1" applyFont="1"/>
    <xf numFmtId="0" fontId="10" fillId="5" borderId="0" xfId="0" applyFont="1" applyFill="1"/>
    <xf numFmtId="164" fontId="10" fillId="0" borderId="0" xfId="0" applyNumberFormat="1" applyFont="1"/>
    <xf numFmtId="165" fontId="0" fillId="0" borderId="0" xfId="0" applyNumberFormat="1" applyAlignment="1">
      <alignment vertical="center"/>
    </xf>
    <xf numFmtId="167" fontId="4" fillId="6" borderId="0" xfId="1" applyNumberFormat="1" applyFont="1" applyFill="1" applyBorder="1" applyAlignment="1">
      <alignment vertical="center"/>
    </xf>
    <xf numFmtId="49" fontId="14" fillId="3" borderId="0" xfId="0" applyNumberFormat="1" applyFont="1" applyFill="1" applyAlignment="1">
      <alignment horizontal="right" vertical="top"/>
    </xf>
    <xf numFmtId="0" fontId="15" fillId="0" borderId="0" xfId="3"/>
    <xf numFmtId="0" fontId="16" fillId="3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wrapText="1"/>
    </xf>
  </cellXfs>
  <cellStyles count="4">
    <cellStyle name="Hiperłącze" xfId="3" builtinId="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E8E8E8"/>
      <color rgb="FFFCE7B4"/>
      <color rgb="FFFEF6D8"/>
      <color rgb="FFFFFC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baki24.pl/pl/red-dragon-professional/75-model-rps-120-16-km-tasmociag-23m-obrotnica-360-przyczepka-platformowa.html" TargetMode="External"/><Relationship Id="rId1" Type="http://schemas.openxmlformats.org/officeDocument/2006/relationships/hyperlink" Target="https://genezo.pl/agregaty-pradotworcze/114-agregat-pradotworczy-an-s365-z-ats-50k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zoomScale="90" zoomScaleNormal="90" workbookViewId="0">
      <selection activeCell="F78" sqref="F78"/>
    </sheetView>
  </sheetViews>
  <sheetFormatPr defaultRowHeight="14.4" x14ac:dyDescent="0.3"/>
  <cols>
    <col min="1" max="1" width="43.109375" style="1" customWidth="1"/>
    <col min="2" max="2" width="12.109375" style="1" customWidth="1"/>
    <col min="3" max="3" width="15.5546875" style="1" customWidth="1"/>
    <col min="4" max="4" width="12.6640625" style="32" customWidth="1"/>
    <col min="5" max="5" width="16.33203125" style="2" customWidth="1"/>
    <col min="6" max="6" width="15.5546875" style="2" customWidth="1"/>
    <col min="7" max="7" width="17.88671875" style="62" customWidth="1"/>
    <col min="8" max="8" width="13.44140625" bestFit="1" customWidth="1"/>
    <col min="9" max="9" width="15.5546875" customWidth="1"/>
  </cols>
  <sheetData>
    <row r="1" spans="1:8" ht="28.8" x14ac:dyDescent="0.3">
      <c r="A1" s="74" t="s">
        <v>77</v>
      </c>
      <c r="B1" s="22"/>
      <c r="C1" s="23"/>
      <c r="D1" s="27"/>
      <c r="E1" s="24"/>
      <c r="G1" s="55"/>
    </row>
    <row r="2" spans="1:8" x14ac:dyDescent="0.3">
      <c r="A2" s="25" t="s">
        <v>0</v>
      </c>
      <c r="B2" s="25"/>
      <c r="C2" s="8"/>
      <c r="D2" s="28"/>
      <c r="E2" s="72"/>
      <c r="F2" s="36"/>
      <c r="G2" s="56"/>
    </row>
    <row r="3" spans="1:8" ht="9" customHeight="1" x14ac:dyDescent="0.3">
      <c r="A3" s="21"/>
      <c r="B3" s="21"/>
      <c r="C3" s="14"/>
      <c r="D3" s="29"/>
      <c r="E3" s="26"/>
      <c r="F3" s="26"/>
      <c r="G3" s="57"/>
    </row>
    <row r="4" spans="1:8" ht="27.6" x14ac:dyDescent="0.3">
      <c r="A4" s="8" t="s">
        <v>1</v>
      </c>
      <c r="B4" s="8" t="s">
        <v>21</v>
      </c>
      <c r="C4" s="52" t="s">
        <v>17</v>
      </c>
      <c r="D4" s="51" t="s">
        <v>16</v>
      </c>
      <c r="E4" s="19" t="s">
        <v>18</v>
      </c>
      <c r="F4" s="19" t="s">
        <v>19</v>
      </c>
      <c r="G4" s="57"/>
      <c r="H4" s="39"/>
    </row>
    <row r="5" spans="1:8" ht="55.2" x14ac:dyDescent="0.3">
      <c r="A5" s="15" t="s">
        <v>60</v>
      </c>
      <c r="B5" s="12" t="s">
        <v>32</v>
      </c>
      <c r="C5" s="7"/>
      <c r="D5" s="30">
        <v>1</v>
      </c>
      <c r="E5" s="7">
        <f t="shared" ref="E5:E6" si="0">C5*D5</f>
        <v>0</v>
      </c>
      <c r="F5" s="7">
        <f t="shared" ref="F5:F6" si="1">E5*1.23</f>
        <v>0</v>
      </c>
      <c r="G5" s="57"/>
      <c r="H5" s="39"/>
    </row>
    <row r="6" spans="1:8" ht="29.25" customHeight="1" x14ac:dyDescent="0.3">
      <c r="A6" s="15" t="s">
        <v>61</v>
      </c>
      <c r="B6" s="12" t="s">
        <v>22</v>
      </c>
      <c r="C6" s="7"/>
      <c r="D6" s="30">
        <v>0</v>
      </c>
      <c r="E6" s="7">
        <f t="shared" si="0"/>
        <v>0</v>
      </c>
      <c r="F6" s="7">
        <f t="shared" si="1"/>
        <v>0</v>
      </c>
      <c r="G6" s="57"/>
      <c r="H6" s="39"/>
    </row>
    <row r="7" spans="1:8" ht="15" customHeight="1" x14ac:dyDescent="0.3">
      <c r="A7" s="15" t="s">
        <v>34</v>
      </c>
      <c r="B7" s="12" t="s">
        <v>23</v>
      </c>
      <c r="C7" s="7"/>
      <c r="D7" s="30">
        <v>168</v>
      </c>
      <c r="E7" s="7">
        <f t="shared" ref="E7:E26" si="2">C7*D7</f>
        <v>0</v>
      </c>
      <c r="F7" s="7">
        <f t="shared" ref="F7:F26" si="3">E7*1.23</f>
        <v>0</v>
      </c>
      <c r="G7" s="57"/>
      <c r="H7" s="39"/>
    </row>
    <row r="8" spans="1:8" x14ac:dyDescent="0.3">
      <c r="A8" s="15" t="s">
        <v>70</v>
      </c>
      <c r="B8" s="12" t="s">
        <v>24</v>
      </c>
      <c r="C8" s="7"/>
      <c r="D8" s="30">
        <v>1</v>
      </c>
      <c r="E8" s="7">
        <f t="shared" si="2"/>
        <v>0</v>
      </c>
      <c r="F8" s="7">
        <f t="shared" si="3"/>
        <v>0</v>
      </c>
      <c r="G8" s="57"/>
      <c r="H8" s="39"/>
    </row>
    <row r="9" spans="1:8" x14ac:dyDescent="0.3">
      <c r="A9" s="15" t="s">
        <v>38</v>
      </c>
      <c r="B9" s="12" t="s">
        <v>22</v>
      </c>
      <c r="C9" s="7"/>
      <c r="D9" s="30">
        <v>2000</v>
      </c>
      <c r="E9" s="7">
        <f t="shared" si="2"/>
        <v>0</v>
      </c>
      <c r="F9" s="7">
        <f t="shared" si="3"/>
        <v>0</v>
      </c>
      <c r="G9" s="57"/>
      <c r="H9" s="39"/>
    </row>
    <row r="10" spans="1:8" s="3" customFormat="1" ht="15" customHeight="1" x14ac:dyDescent="0.3">
      <c r="A10" s="15" t="s">
        <v>73</v>
      </c>
      <c r="B10" s="12" t="s">
        <v>22</v>
      </c>
      <c r="C10" s="7"/>
      <c r="D10" s="30">
        <v>1254</v>
      </c>
      <c r="E10" s="7">
        <f t="shared" ref="E10" si="4">C10*D10</f>
        <v>0</v>
      </c>
      <c r="F10" s="7">
        <f t="shared" ref="F10" si="5">E10*1.23</f>
        <v>0</v>
      </c>
      <c r="G10" s="60"/>
      <c r="H10" s="40"/>
    </row>
    <row r="11" spans="1:8" s="3" customFormat="1" ht="15" customHeight="1" x14ac:dyDescent="0.3">
      <c r="A11" s="15" t="s">
        <v>72</v>
      </c>
      <c r="B11" s="12" t="s">
        <v>22</v>
      </c>
      <c r="C11" s="7"/>
      <c r="D11" s="30">
        <v>135</v>
      </c>
      <c r="E11" s="7">
        <f t="shared" si="2"/>
        <v>0</v>
      </c>
      <c r="F11" s="7">
        <f t="shared" si="3"/>
        <v>0</v>
      </c>
      <c r="G11" s="60"/>
      <c r="H11" s="40"/>
    </row>
    <row r="12" spans="1:8" s="3" customFormat="1" ht="33.75" customHeight="1" x14ac:dyDescent="0.3">
      <c r="A12" s="15" t="s">
        <v>40</v>
      </c>
      <c r="B12" s="12" t="s">
        <v>22</v>
      </c>
      <c r="C12" s="7"/>
      <c r="D12" s="30">
        <v>108</v>
      </c>
      <c r="E12" s="7">
        <f t="shared" si="2"/>
        <v>0</v>
      </c>
      <c r="F12" s="7">
        <f t="shared" si="3"/>
        <v>0</v>
      </c>
    </row>
    <row r="13" spans="1:8" s="3" customFormat="1" ht="44.25" customHeight="1" x14ac:dyDescent="0.3">
      <c r="A13" s="15" t="s">
        <v>54</v>
      </c>
      <c r="B13" s="12" t="s">
        <v>22</v>
      </c>
      <c r="C13" s="7"/>
      <c r="D13" s="30">
        <v>0</v>
      </c>
      <c r="E13" s="7">
        <f t="shared" si="2"/>
        <v>0</v>
      </c>
      <c r="F13" s="7">
        <f t="shared" si="3"/>
        <v>0</v>
      </c>
      <c r="G13" s="58"/>
      <c r="H13" s="40"/>
    </row>
    <row r="14" spans="1:8" s="3" customFormat="1" ht="17.25" customHeight="1" x14ac:dyDescent="0.3">
      <c r="A14" s="15" t="s">
        <v>41</v>
      </c>
      <c r="B14" s="12" t="s">
        <v>22</v>
      </c>
      <c r="C14" s="7"/>
      <c r="D14" s="30">
        <v>0</v>
      </c>
      <c r="E14" s="7">
        <f t="shared" ref="E14" si="6">C14*D14</f>
        <v>0</v>
      </c>
      <c r="F14" s="7">
        <f t="shared" ref="F14" si="7">E14*1.23</f>
        <v>0</v>
      </c>
      <c r="G14" s="58"/>
      <c r="H14" s="40"/>
    </row>
    <row r="15" spans="1:8" s="3" customFormat="1" ht="15" customHeight="1" x14ac:dyDescent="0.3">
      <c r="A15" s="15" t="s">
        <v>45</v>
      </c>
      <c r="B15" s="12" t="s">
        <v>22</v>
      </c>
      <c r="C15" s="7"/>
      <c r="D15" s="30">
        <v>15</v>
      </c>
      <c r="E15" s="7">
        <f t="shared" si="2"/>
        <v>0</v>
      </c>
      <c r="F15" s="7">
        <f t="shared" si="3"/>
        <v>0</v>
      </c>
      <c r="G15" s="58"/>
      <c r="H15" s="40"/>
    </row>
    <row r="16" spans="1:8" s="3" customFormat="1" ht="15" customHeight="1" x14ac:dyDescent="0.3">
      <c r="A16" s="15" t="s">
        <v>46</v>
      </c>
      <c r="B16" s="12" t="s">
        <v>22</v>
      </c>
      <c r="C16" s="7"/>
      <c r="D16" s="30">
        <v>74</v>
      </c>
      <c r="E16" s="7">
        <f t="shared" si="2"/>
        <v>0</v>
      </c>
      <c r="F16" s="7">
        <f t="shared" si="3"/>
        <v>0</v>
      </c>
      <c r="G16" s="59"/>
      <c r="H16" s="41"/>
    </row>
    <row r="17" spans="1:8" s="3" customFormat="1" ht="15" customHeight="1" x14ac:dyDescent="0.3">
      <c r="A17" s="15" t="s">
        <v>47</v>
      </c>
      <c r="B17" s="12" t="s">
        <v>22</v>
      </c>
      <c r="C17" s="7"/>
      <c r="D17" s="30">
        <v>20</v>
      </c>
      <c r="E17" s="7">
        <f t="shared" si="2"/>
        <v>0</v>
      </c>
      <c r="F17" s="7">
        <f t="shared" si="3"/>
        <v>0</v>
      </c>
      <c r="G17" s="60" t="s">
        <v>75</v>
      </c>
    </row>
    <row r="18" spans="1:8" s="3" customFormat="1" ht="79.5" customHeight="1" x14ac:dyDescent="0.3">
      <c r="A18" s="15" t="s">
        <v>36</v>
      </c>
      <c r="B18" s="12" t="s">
        <v>22</v>
      </c>
      <c r="C18" s="7"/>
      <c r="D18" s="30">
        <v>20</v>
      </c>
      <c r="E18" s="7">
        <f t="shared" ref="E18" si="8">C18*D18</f>
        <v>0</v>
      </c>
      <c r="F18" s="7">
        <f t="shared" ref="F18" si="9">E18*1.23</f>
        <v>0</v>
      </c>
      <c r="G18" s="60" t="s">
        <v>75</v>
      </c>
      <c r="H18" s="41"/>
    </row>
    <row r="19" spans="1:8" s="3" customFormat="1" ht="30.75" customHeight="1" x14ac:dyDescent="0.3">
      <c r="A19" s="15" t="s">
        <v>67</v>
      </c>
      <c r="B19" s="12" t="s">
        <v>22</v>
      </c>
      <c r="C19" s="7"/>
      <c r="D19" s="30">
        <v>0</v>
      </c>
      <c r="E19" s="7">
        <f t="shared" si="2"/>
        <v>0</v>
      </c>
      <c r="F19" s="7">
        <f t="shared" si="3"/>
        <v>0</v>
      </c>
      <c r="G19" s="61"/>
      <c r="H19" s="41"/>
    </row>
    <row r="20" spans="1:8" s="3" customFormat="1" ht="25.5" customHeight="1" x14ac:dyDescent="0.3">
      <c r="A20" s="15" t="s">
        <v>42</v>
      </c>
      <c r="B20" s="12" t="s">
        <v>23</v>
      </c>
      <c r="C20" s="7"/>
      <c r="D20" s="30">
        <v>0</v>
      </c>
      <c r="E20" s="7">
        <f t="shared" ref="E20:E23" si="10">C20*D20</f>
        <v>0</v>
      </c>
      <c r="F20" s="7">
        <f t="shared" ref="F20:F23" si="11">E20*1.23</f>
        <v>0</v>
      </c>
      <c r="G20" s="61"/>
      <c r="H20" s="41"/>
    </row>
    <row r="21" spans="1:8" s="3" customFormat="1" ht="57" customHeight="1" x14ac:dyDescent="0.3">
      <c r="A21" s="15" t="s">
        <v>43</v>
      </c>
      <c r="B21" s="12" t="s">
        <v>22</v>
      </c>
      <c r="C21" s="7"/>
      <c r="D21" s="30">
        <v>0</v>
      </c>
      <c r="E21" s="7">
        <f t="shared" si="10"/>
        <v>0</v>
      </c>
      <c r="F21" s="7">
        <f t="shared" si="11"/>
        <v>0</v>
      </c>
      <c r="G21" s="61"/>
      <c r="H21" s="41"/>
    </row>
    <row r="22" spans="1:8" s="3" customFormat="1" ht="68.25" customHeight="1" x14ac:dyDescent="0.3">
      <c r="A22" s="15" t="s">
        <v>55</v>
      </c>
      <c r="B22" s="12" t="s">
        <v>52</v>
      </c>
      <c r="C22" s="7"/>
      <c r="D22" s="30">
        <v>0</v>
      </c>
      <c r="E22" s="7">
        <f t="shared" si="10"/>
        <v>0</v>
      </c>
      <c r="F22" s="7">
        <f t="shared" si="11"/>
        <v>0</v>
      </c>
    </row>
    <row r="23" spans="1:8" ht="30" customHeight="1" x14ac:dyDescent="0.3">
      <c r="A23" s="15" t="s">
        <v>71</v>
      </c>
      <c r="B23" s="12" t="s">
        <v>23</v>
      </c>
      <c r="C23" s="7"/>
      <c r="D23" s="30">
        <v>1200</v>
      </c>
      <c r="E23" s="7">
        <f t="shared" si="10"/>
        <v>0</v>
      </c>
      <c r="F23" s="7">
        <f t="shared" si="11"/>
        <v>0</v>
      </c>
      <c r="G23" s="64"/>
      <c r="H23" s="39"/>
    </row>
    <row r="24" spans="1:8" ht="30.75" customHeight="1" x14ac:dyDescent="0.3">
      <c r="A24" s="15" t="s">
        <v>62</v>
      </c>
      <c r="B24" s="12" t="s">
        <v>24</v>
      </c>
      <c r="C24" s="7"/>
      <c r="D24" s="30">
        <v>4</v>
      </c>
      <c r="E24" s="7">
        <f t="shared" si="2"/>
        <v>0</v>
      </c>
      <c r="F24" s="7">
        <f t="shared" si="3"/>
        <v>0</v>
      </c>
      <c r="G24" s="64"/>
      <c r="H24" s="39"/>
    </row>
    <row r="25" spans="1:8" ht="36" customHeight="1" x14ac:dyDescent="0.3">
      <c r="A25" s="15" t="s">
        <v>69</v>
      </c>
      <c r="B25" s="12" t="s">
        <v>23</v>
      </c>
      <c r="C25" s="7"/>
      <c r="D25" s="30">
        <v>100</v>
      </c>
      <c r="E25" s="7">
        <f t="shared" si="2"/>
        <v>0</v>
      </c>
      <c r="F25" s="7">
        <f t="shared" si="3"/>
        <v>0</v>
      </c>
      <c r="H25" s="39"/>
    </row>
    <row r="26" spans="1:8" ht="33.75" customHeight="1" x14ac:dyDescent="0.3">
      <c r="A26" s="15" t="s">
        <v>48</v>
      </c>
      <c r="B26" s="12" t="s">
        <v>24</v>
      </c>
      <c r="C26" s="7"/>
      <c r="D26" s="30">
        <v>1</v>
      </c>
      <c r="E26" s="7">
        <f t="shared" si="2"/>
        <v>0</v>
      </c>
      <c r="F26" s="7">
        <f t="shared" si="3"/>
        <v>0</v>
      </c>
    </row>
    <row r="27" spans="1:8" ht="25.5" customHeight="1" x14ac:dyDescent="0.3">
      <c r="A27" s="15" t="s">
        <v>29</v>
      </c>
      <c r="B27" s="12" t="s">
        <v>24</v>
      </c>
      <c r="C27" s="7"/>
      <c r="D27" s="30">
        <v>4</v>
      </c>
      <c r="E27" s="7">
        <f>C27*D27</f>
        <v>0</v>
      </c>
      <c r="F27" s="7">
        <f>E27*1.23</f>
        <v>0</v>
      </c>
      <c r="G27" s="69"/>
    </row>
    <row r="28" spans="1:8" ht="36.75" customHeight="1" x14ac:dyDescent="0.3">
      <c r="A28" s="15" t="s">
        <v>28</v>
      </c>
      <c r="B28" s="12" t="s">
        <v>22</v>
      </c>
      <c r="C28" s="7"/>
      <c r="D28" s="30">
        <v>620</v>
      </c>
      <c r="E28" s="7">
        <f>D28*C28</f>
        <v>0</v>
      </c>
      <c r="F28" s="7">
        <f>E28*1.23</f>
        <v>0</v>
      </c>
    </row>
    <row r="29" spans="1:8" x14ac:dyDescent="0.3">
      <c r="A29" s="4" t="s">
        <v>14</v>
      </c>
      <c r="B29" s="4"/>
      <c r="C29" s="20"/>
      <c r="D29" s="51"/>
      <c r="E29" s="20">
        <f>SUM(E5:E28)</f>
        <v>0</v>
      </c>
      <c r="F29" s="20">
        <f>SUM(F5:F28)</f>
        <v>0</v>
      </c>
      <c r="G29" s="63"/>
    </row>
    <row r="30" spans="1:8" x14ac:dyDescent="0.3">
      <c r="A30" s="18"/>
      <c r="B30" s="13"/>
      <c r="C30" s="14"/>
      <c r="D30" s="31"/>
      <c r="E30" s="44"/>
    </row>
    <row r="31" spans="1:8" x14ac:dyDescent="0.3">
      <c r="A31" s="18"/>
      <c r="B31" s="13"/>
      <c r="C31" s="14"/>
      <c r="D31" s="31"/>
      <c r="E31" s="43"/>
      <c r="F31" s="43"/>
    </row>
    <row r="32" spans="1:8" ht="27.6" x14ac:dyDescent="0.3">
      <c r="A32" s="17" t="s">
        <v>2</v>
      </c>
      <c r="B32" s="9"/>
      <c r="C32" s="52" t="s">
        <v>17</v>
      </c>
      <c r="D32" s="51" t="s">
        <v>16</v>
      </c>
      <c r="E32" s="19" t="s">
        <v>18</v>
      </c>
      <c r="F32" s="19" t="s">
        <v>19</v>
      </c>
    </row>
    <row r="33" spans="1:9" ht="23.25" hidden="1" customHeight="1" x14ac:dyDescent="0.3">
      <c r="A33" s="15" t="s">
        <v>63</v>
      </c>
      <c r="B33" s="12" t="s">
        <v>37</v>
      </c>
      <c r="C33" s="7">
        <v>300000</v>
      </c>
      <c r="D33" s="30">
        <v>0</v>
      </c>
      <c r="E33" s="7">
        <f>D33*C33</f>
        <v>0</v>
      </c>
      <c r="F33" s="7">
        <f>E33*1.23</f>
        <v>0</v>
      </c>
    </row>
    <row r="34" spans="1:9" hidden="1" x14ac:dyDescent="0.3">
      <c r="A34" s="15" t="s">
        <v>49</v>
      </c>
      <c r="B34" s="12" t="s">
        <v>24</v>
      </c>
      <c r="C34" s="7">
        <v>11000</v>
      </c>
      <c r="D34" s="30">
        <v>0</v>
      </c>
      <c r="E34" s="7">
        <f t="shared" ref="E34:E61" si="12">D34*C34</f>
        <v>0</v>
      </c>
      <c r="F34" s="7">
        <f t="shared" ref="F34:F61" si="13">E34*1.23</f>
        <v>0</v>
      </c>
    </row>
    <row r="35" spans="1:9" x14ac:dyDescent="0.3">
      <c r="A35" s="15" t="s">
        <v>74</v>
      </c>
      <c r="B35" s="12" t="s">
        <v>24</v>
      </c>
      <c r="C35" s="7"/>
      <c r="D35" s="30">
        <v>6</v>
      </c>
      <c r="E35" s="7">
        <f t="shared" ref="E35" si="14">D35*C35</f>
        <v>0</v>
      </c>
      <c r="F35" s="7">
        <f t="shared" ref="F35" si="15">E35*1.23</f>
        <v>0</v>
      </c>
    </row>
    <row r="36" spans="1:9" x14ac:dyDescent="0.3">
      <c r="A36" s="15" t="s">
        <v>50</v>
      </c>
      <c r="B36" s="12" t="s">
        <v>24</v>
      </c>
      <c r="C36" s="7"/>
      <c r="D36" s="30">
        <v>10</v>
      </c>
      <c r="E36" s="7">
        <f t="shared" si="12"/>
        <v>0</v>
      </c>
      <c r="F36" s="7">
        <f t="shared" si="13"/>
        <v>0</v>
      </c>
      <c r="H36" s="39"/>
      <c r="I36" s="39"/>
    </row>
    <row r="37" spans="1:9" x14ac:dyDescent="0.3">
      <c r="A37" s="15" t="s">
        <v>39</v>
      </c>
      <c r="B37" s="12" t="s">
        <v>24</v>
      </c>
      <c r="C37" s="7"/>
      <c r="D37" s="30">
        <v>2</v>
      </c>
      <c r="E37" s="7">
        <f t="shared" si="12"/>
        <v>0</v>
      </c>
      <c r="F37" s="7">
        <f t="shared" si="13"/>
        <v>0</v>
      </c>
      <c r="H37" s="39"/>
      <c r="I37" s="39"/>
    </row>
    <row r="38" spans="1:9" ht="73.5" customHeight="1" x14ac:dyDescent="0.3">
      <c r="A38" s="15" t="s">
        <v>76</v>
      </c>
      <c r="B38" s="12" t="s">
        <v>24</v>
      </c>
      <c r="C38" s="7"/>
      <c r="D38" s="30">
        <v>1</v>
      </c>
      <c r="E38" s="7">
        <f t="shared" ref="E38" si="16">D38*C38</f>
        <v>0</v>
      </c>
      <c r="F38" s="7">
        <f t="shared" ref="F38" si="17">E38*1.23</f>
        <v>0</v>
      </c>
      <c r="H38" s="39"/>
      <c r="I38" s="39"/>
    </row>
    <row r="39" spans="1:9" hidden="1" x14ac:dyDescent="0.3">
      <c r="A39" s="15" t="s">
        <v>33</v>
      </c>
      <c r="B39" s="12" t="s">
        <v>24</v>
      </c>
      <c r="C39" s="7">
        <v>28000</v>
      </c>
      <c r="D39" s="30">
        <v>0</v>
      </c>
      <c r="E39" s="7">
        <f t="shared" si="12"/>
        <v>0</v>
      </c>
      <c r="F39" s="7">
        <f t="shared" si="13"/>
        <v>0</v>
      </c>
      <c r="G39"/>
      <c r="H39" s="73" t="s">
        <v>65</v>
      </c>
      <c r="I39" s="39"/>
    </row>
    <row r="40" spans="1:9" hidden="1" x14ac:dyDescent="0.3">
      <c r="A40" s="15" t="s">
        <v>64</v>
      </c>
      <c r="B40" s="12" t="s">
        <v>24</v>
      </c>
      <c r="C40" s="7">
        <v>40000</v>
      </c>
      <c r="D40" s="30">
        <v>0</v>
      </c>
      <c r="E40" s="7">
        <f t="shared" si="12"/>
        <v>0</v>
      </c>
      <c r="F40" s="7">
        <f t="shared" si="13"/>
        <v>0</v>
      </c>
      <c r="G40"/>
      <c r="H40" s="73" t="s">
        <v>66</v>
      </c>
    </row>
    <row r="41" spans="1:9" x14ac:dyDescent="0.3">
      <c r="A41" s="15" t="s">
        <v>3</v>
      </c>
      <c r="B41" s="12" t="s">
        <v>24</v>
      </c>
      <c r="C41" s="7"/>
      <c r="D41" s="30">
        <v>6</v>
      </c>
      <c r="E41" s="7">
        <f t="shared" si="12"/>
        <v>0</v>
      </c>
      <c r="F41" s="7">
        <f t="shared" si="13"/>
        <v>0</v>
      </c>
      <c r="G41" s="64"/>
      <c r="H41" s="42"/>
      <c r="I41" s="42"/>
    </row>
    <row r="42" spans="1:9" x14ac:dyDescent="0.3">
      <c r="A42" s="15" t="s">
        <v>53</v>
      </c>
      <c r="B42" s="12" t="s">
        <v>24</v>
      </c>
      <c r="C42" s="7"/>
      <c r="D42" s="30">
        <v>3</v>
      </c>
      <c r="E42" s="7">
        <f t="shared" ref="E42" si="18">D42*C42</f>
        <v>0</v>
      </c>
      <c r="F42" s="7">
        <f t="shared" ref="F42" si="19">E42*1.23</f>
        <v>0</v>
      </c>
      <c r="G42" s="64"/>
      <c r="H42" s="42"/>
      <c r="I42" s="42"/>
    </row>
    <row r="43" spans="1:9" x14ac:dyDescent="0.3">
      <c r="A43" s="15" t="s">
        <v>44</v>
      </c>
      <c r="B43" s="12" t="s">
        <v>24</v>
      </c>
      <c r="C43" s="7"/>
      <c r="D43" s="30">
        <v>1</v>
      </c>
      <c r="E43" s="7">
        <f t="shared" si="12"/>
        <v>0</v>
      </c>
      <c r="F43" s="7">
        <f t="shared" si="13"/>
        <v>0</v>
      </c>
      <c r="H43" s="39"/>
      <c r="I43" s="39"/>
    </row>
    <row r="44" spans="1:9" x14ac:dyDescent="0.3">
      <c r="A44" s="15" t="s">
        <v>4</v>
      </c>
      <c r="B44" s="12" t="s">
        <v>24</v>
      </c>
      <c r="C44" s="7"/>
      <c r="D44" s="30">
        <v>1</v>
      </c>
      <c r="E44" s="7">
        <f t="shared" si="12"/>
        <v>0</v>
      </c>
      <c r="F44" s="7">
        <f t="shared" si="13"/>
        <v>0</v>
      </c>
      <c r="H44" s="39"/>
      <c r="I44" s="39"/>
    </row>
    <row r="45" spans="1:9" x14ac:dyDescent="0.3">
      <c r="A45" s="15" t="s">
        <v>56</v>
      </c>
      <c r="B45" s="12" t="s">
        <v>24</v>
      </c>
      <c r="C45" s="7"/>
      <c r="D45" s="30">
        <v>1</v>
      </c>
      <c r="E45" s="7">
        <f t="shared" si="12"/>
        <v>0</v>
      </c>
      <c r="F45" s="7">
        <f t="shared" si="13"/>
        <v>0</v>
      </c>
      <c r="H45" s="39"/>
      <c r="I45" s="39"/>
    </row>
    <row r="46" spans="1:9" x14ac:dyDescent="0.3">
      <c r="A46" s="15" t="s">
        <v>5</v>
      </c>
      <c r="B46" s="12" t="s">
        <v>24</v>
      </c>
      <c r="C46" s="7"/>
      <c r="D46" s="30">
        <v>1</v>
      </c>
      <c r="E46" s="7">
        <f t="shared" si="12"/>
        <v>0</v>
      </c>
      <c r="F46" s="7">
        <f t="shared" si="13"/>
        <v>0</v>
      </c>
      <c r="H46" s="39"/>
      <c r="I46" s="39"/>
    </row>
    <row r="47" spans="1:9" x14ac:dyDescent="0.3">
      <c r="A47" s="15" t="s">
        <v>6</v>
      </c>
      <c r="B47" s="12" t="s">
        <v>24</v>
      </c>
      <c r="C47" s="7"/>
      <c r="D47" s="30">
        <v>1</v>
      </c>
      <c r="E47" s="7">
        <f t="shared" si="12"/>
        <v>0</v>
      </c>
      <c r="F47" s="7">
        <f t="shared" si="13"/>
        <v>0</v>
      </c>
      <c r="H47" s="39"/>
      <c r="I47" s="39"/>
    </row>
    <row r="48" spans="1:9" x14ac:dyDescent="0.3">
      <c r="A48" s="15" t="s">
        <v>7</v>
      </c>
      <c r="B48" s="12" t="s">
        <v>24</v>
      </c>
      <c r="C48" s="7"/>
      <c r="D48" s="30">
        <v>1</v>
      </c>
      <c r="E48" s="7">
        <f t="shared" si="12"/>
        <v>0</v>
      </c>
      <c r="F48" s="7">
        <f t="shared" si="13"/>
        <v>0</v>
      </c>
      <c r="H48" s="39"/>
      <c r="I48" s="39"/>
    </row>
    <row r="49" spans="1:9" x14ac:dyDescent="0.3">
      <c r="A49" s="15" t="s">
        <v>8</v>
      </c>
      <c r="B49" s="12" t="s">
        <v>24</v>
      </c>
      <c r="C49" s="7"/>
      <c r="D49" s="30">
        <v>1</v>
      </c>
      <c r="E49" s="7">
        <f t="shared" si="12"/>
        <v>0</v>
      </c>
      <c r="F49" s="7">
        <f t="shared" si="13"/>
        <v>0</v>
      </c>
      <c r="H49" s="39"/>
      <c r="I49" s="39"/>
    </row>
    <row r="50" spans="1:9" x14ac:dyDescent="0.3">
      <c r="A50" s="15" t="s">
        <v>9</v>
      </c>
      <c r="B50" s="12" t="s">
        <v>24</v>
      </c>
      <c r="C50" s="7"/>
      <c r="D50" s="30">
        <v>8</v>
      </c>
      <c r="E50" s="7">
        <f t="shared" si="12"/>
        <v>0</v>
      </c>
      <c r="F50" s="7">
        <f t="shared" si="13"/>
        <v>0</v>
      </c>
    </row>
    <row r="51" spans="1:9" x14ac:dyDescent="0.3">
      <c r="A51" s="15" t="s">
        <v>10</v>
      </c>
      <c r="B51" s="12" t="s">
        <v>24</v>
      </c>
      <c r="C51" s="7"/>
      <c r="D51" s="30">
        <v>3</v>
      </c>
      <c r="E51" s="7">
        <f t="shared" si="12"/>
        <v>0</v>
      </c>
      <c r="F51" s="7">
        <f t="shared" si="13"/>
        <v>0</v>
      </c>
    </row>
    <row r="52" spans="1:9" x14ac:dyDescent="0.3">
      <c r="A52" s="15" t="s">
        <v>11</v>
      </c>
      <c r="B52" s="12" t="s">
        <v>24</v>
      </c>
      <c r="C52" s="7"/>
      <c r="D52" s="30">
        <v>10</v>
      </c>
      <c r="E52" s="7">
        <f t="shared" si="12"/>
        <v>0</v>
      </c>
      <c r="F52" s="7">
        <f t="shared" si="13"/>
        <v>0</v>
      </c>
      <c r="H52" s="37"/>
    </row>
    <row r="53" spans="1:9" x14ac:dyDescent="0.3">
      <c r="A53" s="15" t="s">
        <v>27</v>
      </c>
      <c r="B53" s="12" t="s">
        <v>24</v>
      </c>
      <c r="C53" s="7"/>
      <c r="D53" s="30">
        <v>2</v>
      </c>
      <c r="E53" s="7">
        <f t="shared" si="12"/>
        <v>0</v>
      </c>
      <c r="F53" s="7">
        <f t="shared" si="13"/>
        <v>0</v>
      </c>
      <c r="G53" s="65"/>
    </row>
    <row r="54" spans="1:9" x14ac:dyDescent="0.3">
      <c r="A54" s="15" t="s">
        <v>12</v>
      </c>
      <c r="B54" s="12" t="s">
        <v>24</v>
      </c>
      <c r="C54" s="7"/>
      <c r="D54" s="30">
        <v>2</v>
      </c>
      <c r="E54" s="7">
        <f t="shared" si="12"/>
        <v>0</v>
      </c>
      <c r="F54" s="7">
        <f>E54*1.23</f>
        <v>0</v>
      </c>
    </row>
    <row r="55" spans="1:9" x14ac:dyDescent="0.3">
      <c r="A55" s="15" t="s">
        <v>13</v>
      </c>
      <c r="B55" s="12" t="s">
        <v>24</v>
      </c>
      <c r="C55" s="7"/>
      <c r="D55" s="30">
        <v>2</v>
      </c>
      <c r="E55" s="7">
        <f t="shared" si="12"/>
        <v>0</v>
      </c>
      <c r="F55" s="7">
        <f t="shared" si="13"/>
        <v>0</v>
      </c>
    </row>
    <row r="56" spans="1:9" x14ac:dyDescent="0.3">
      <c r="A56" s="15" t="s">
        <v>57</v>
      </c>
      <c r="B56" s="12" t="s">
        <v>24</v>
      </c>
      <c r="C56" s="7"/>
      <c r="D56" s="30">
        <v>6</v>
      </c>
      <c r="E56" s="7">
        <f t="shared" si="12"/>
        <v>0</v>
      </c>
      <c r="F56" s="7">
        <f t="shared" si="13"/>
        <v>0</v>
      </c>
    </row>
    <row r="57" spans="1:9" x14ac:dyDescent="0.3">
      <c r="A57" s="15" t="s">
        <v>58</v>
      </c>
      <c r="B57" s="12" t="s">
        <v>32</v>
      </c>
      <c r="C57" s="7"/>
      <c r="D57" s="30">
        <v>1</v>
      </c>
      <c r="E57" s="7">
        <f t="shared" si="12"/>
        <v>0</v>
      </c>
      <c r="F57" s="7">
        <f t="shared" si="13"/>
        <v>0</v>
      </c>
    </row>
    <row r="58" spans="1:9" x14ac:dyDescent="0.3">
      <c r="A58" s="15" t="s">
        <v>59</v>
      </c>
      <c r="B58" s="12" t="s">
        <v>32</v>
      </c>
      <c r="C58" s="7"/>
      <c r="D58" s="30">
        <v>1</v>
      </c>
      <c r="E58" s="7">
        <f t="shared" si="12"/>
        <v>0</v>
      </c>
      <c r="F58" s="7">
        <f t="shared" si="13"/>
        <v>0</v>
      </c>
    </row>
    <row r="59" spans="1:9" x14ac:dyDescent="0.3">
      <c r="A59" s="15" t="s">
        <v>35</v>
      </c>
      <c r="B59" s="12" t="s">
        <v>24</v>
      </c>
      <c r="C59" s="7"/>
      <c r="D59" s="30">
        <v>1</v>
      </c>
      <c r="E59" s="7">
        <f t="shared" si="12"/>
        <v>0</v>
      </c>
      <c r="F59" s="7">
        <f t="shared" si="13"/>
        <v>0</v>
      </c>
      <c r="G59" s="64"/>
    </row>
    <row r="60" spans="1:9" x14ac:dyDescent="0.3">
      <c r="A60" s="15" t="s">
        <v>51</v>
      </c>
      <c r="B60" s="12" t="s">
        <v>32</v>
      </c>
      <c r="C60" s="7"/>
      <c r="D60" s="30">
        <v>1</v>
      </c>
      <c r="E60" s="7">
        <f t="shared" si="12"/>
        <v>0</v>
      </c>
      <c r="F60" s="7">
        <f t="shared" si="13"/>
        <v>0</v>
      </c>
      <c r="G60"/>
    </row>
    <row r="61" spans="1:9" x14ac:dyDescent="0.3">
      <c r="A61" s="15" t="s">
        <v>68</v>
      </c>
      <c r="B61" s="12" t="s">
        <v>24</v>
      </c>
      <c r="C61" s="7"/>
      <c r="D61" s="30">
        <v>0</v>
      </c>
      <c r="E61" s="7">
        <f t="shared" si="12"/>
        <v>0</v>
      </c>
      <c r="F61" s="7">
        <f t="shared" si="13"/>
        <v>0</v>
      </c>
      <c r="G61" s="64"/>
    </row>
    <row r="62" spans="1:9" x14ac:dyDescent="0.3">
      <c r="A62" s="10" t="s">
        <v>15</v>
      </c>
      <c r="B62" s="10"/>
      <c r="C62" s="20"/>
      <c r="D62" s="51"/>
      <c r="E62" s="20">
        <f>SUM(E33:E61)</f>
        <v>0</v>
      </c>
      <c r="F62" s="20">
        <f>SUM(F33:F61)</f>
        <v>0</v>
      </c>
      <c r="G62" s="66"/>
    </row>
    <row r="63" spans="1:9" ht="15.75" customHeight="1" x14ac:dyDescent="0.3">
      <c r="A63" s="5"/>
      <c r="B63" s="5"/>
      <c r="C63" s="7"/>
      <c r="D63" s="30"/>
      <c r="E63" s="16" t="s">
        <v>25</v>
      </c>
      <c r="F63" s="16" t="s">
        <v>26</v>
      </c>
    </row>
    <row r="64" spans="1:9" x14ac:dyDescent="0.3">
      <c r="A64" s="11" t="s">
        <v>20</v>
      </c>
      <c r="B64" s="11"/>
      <c r="C64" s="11"/>
      <c r="D64" s="11"/>
      <c r="E64" s="49">
        <f>E62+E29</f>
        <v>0</v>
      </c>
      <c r="F64" s="49">
        <f>F62+F29</f>
        <v>0</v>
      </c>
    </row>
    <row r="65" spans="1:8" x14ac:dyDescent="0.3">
      <c r="A65" s="5"/>
      <c r="B65" s="5"/>
      <c r="C65" s="6"/>
      <c r="D65" s="30"/>
      <c r="E65" s="6"/>
      <c r="F65" s="6"/>
    </row>
    <row r="66" spans="1:8" ht="26.25" customHeight="1" x14ac:dyDescent="0.3">
      <c r="A66" s="34" t="s">
        <v>30</v>
      </c>
      <c r="B66" s="33"/>
      <c r="C66" s="33"/>
      <c r="D66" s="33"/>
      <c r="E66" s="33"/>
      <c r="F66" s="33"/>
    </row>
    <row r="68" spans="1:8" x14ac:dyDescent="0.3">
      <c r="A68" s="15" t="s">
        <v>31</v>
      </c>
      <c r="B68" s="12" t="s">
        <v>32</v>
      </c>
      <c r="C68" s="7">
        <f>E64*0.05</f>
        <v>0</v>
      </c>
      <c r="D68" s="30">
        <v>1</v>
      </c>
      <c r="E68" s="7">
        <f>C68</f>
        <v>0</v>
      </c>
      <c r="F68" s="7">
        <f>E68*1.23</f>
        <v>0</v>
      </c>
    </row>
    <row r="69" spans="1:8" hidden="1" x14ac:dyDescent="0.3">
      <c r="A69" s="15"/>
      <c r="B69" s="12" t="s">
        <v>32</v>
      </c>
      <c r="C69" s="7">
        <f>E64*0.03</f>
        <v>0</v>
      </c>
      <c r="D69" s="30">
        <v>1</v>
      </c>
      <c r="E69" s="7">
        <f>C69</f>
        <v>0</v>
      </c>
      <c r="F69" s="7">
        <f t="shared" ref="F69:F70" si="20">E69*1.23</f>
        <v>0</v>
      </c>
    </row>
    <row r="70" spans="1:8" hidden="1" x14ac:dyDescent="0.3">
      <c r="A70" s="15"/>
      <c r="B70" s="12" t="s">
        <v>32</v>
      </c>
      <c r="C70" s="7"/>
      <c r="D70" s="30">
        <v>1</v>
      </c>
      <c r="E70" s="7">
        <f t="shared" ref="E70" si="21">C70*D70</f>
        <v>0</v>
      </c>
      <c r="F70" s="7">
        <f t="shared" si="20"/>
        <v>0</v>
      </c>
      <c r="G70" s="64"/>
      <c r="H70" s="38"/>
    </row>
    <row r="71" spans="1:8" x14ac:dyDescent="0.3">
      <c r="E71" s="16" t="s">
        <v>25</v>
      </c>
      <c r="F71" s="16" t="s">
        <v>26</v>
      </c>
      <c r="G71" s="67"/>
    </row>
    <row r="72" spans="1:8" x14ac:dyDescent="0.3">
      <c r="A72" s="45" t="s">
        <v>79</v>
      </c>
      <c r="B72" s="46"/>
      <c r="C72" s="47"/>
      <c r="D72" s="48"/>
      <c r="E72" s="50">
        <f>E64+E68+E69+E70</f>
        <v>0</v>
      </c>
      <c r="F72" s="71">
        <f>F64+F68+F69+F70</f>
        <v>0</v>
      </c>
      <c r="H72" s="37"/>
    </row>
    <row r="73" spans="1:8" s="53" customFormat="1" x14ac:dyDescent="0.3">
      <c r="A73" s="35"/>
      <c r="B73" s="1"/>
      <c r="C73" s="1"/>
      <c r="D73" s="35"/>
      <c r="E73" s="1"/>
      <c r="F73" s="1"/>
      <c r="G73" s="68"/>
      <c r="H73" s="54"/>
    </row>
    <row r="74" spans="1:8" ht="26.25" customHeight="1" x14ac:dyDescent="0.3">
      <c r="A74" s="75" t="s">
        <v>78</v>
      </c>
      <c r="B74" s="33"/>
      <c r="C74" s="33"/>
      <c r="D74" s="33"/>
      <c r="E74" s="33"/>
      <c r="F74" s="33"/>
    </row>
    <row r="75" spans="1:8" ht="15.6" customHeight="1" x14ac:dyDescent="0.3">
      <c r="C75" s="70"/>
      <c r="E75" s="70"/>
    </row>
    <row r="76" spans="1:8" x14ac:dyDescent="0.3">
      <c r="A76" s="15" t="s">
        <v>80</v>
      </c>
      <c r="B76" s="12"/>
      <c r="C76" s="7"/>
      <c r="D76" s="30"/>
      <c r="E76" s="7"/>
      <c r="F76" s="7">
        <f>E76*1.23</f>
        <v>0</v>
      </c>
      <c r="G76" s="64"/>
    </row>
  </sheetData>
  <hyperlinks>
    <hyperlink ref="H40" r:id="rId1"/>
    <hyperlink ref="H39" r:id="rId2"/>
  </hyperlinks>
  <pageMargins left="0.7" right="0.7" top="0.75" bottom="0.75" header="0.3" footer="0.3"/>
  <pageSetup paperSize="9" scale="32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PSZOK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CODEX</dc:creator>
  <cp:lastModifiedBy>Klub Seniora</cp:lastModifiedBy>
  <cp:lastPrinted>2019-05-06T08:56:51Z</cp:lastPrinted>
  <dcterms:created xsi:type="dcterms:W3CDTF">2013-10-23T06:30:59Z</dcterms:created>
  <dcterms:modified xsi:type="dcterms:W3CDTF">2025-02-18T19:57:17Z</dcterms:modified>
</cp:coreProperties>
</file>