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E 2020.03.13\Miasto Tomaszów Lubelski\gaz #1 przetarg\"/>
    </mc:Choice>
  </mc:AlternateContent>
  <xr:revisionPtr revIDLastSave="0" documentId="13_ncr:1_{FF3E60A9-75A3-4686-BD60-6EAA746264C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Arkusz1!$A$4:$AA$8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P5" i="1"/>
  <c r="T5" i="1"/>
  <c r="V5" i="1"/>
  <c r="Z5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W5" i="1" l="1"/>
  <c r="R5" i="1"/>
  <c r="X5" i="1" l="1"/>
  <c r="Y5" i="1" s="1"/>
</calcChain>
</file>

<file path=xl/sharedStrings.xml><?xml version="1.0" encoding="utf-8"?>
<sst xmlns="http://schemas.openxmlformats.org/spreadsheetml/2006/main" count="41" uniqueCount="41">
  <si>
    <t>Liczba punktów poboru</t>
  </si>
  <si>
    <t>Liczba miesięcy</t>
  </si>
  <si>
    <t>Liczba dni</t>
  </si>
  <si>
    <t>Oddział dystrybucji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</si>
  <si>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</si>
  <si>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</si>
  <si>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</si>
  <si>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</si>
  <si>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</si>
  <si>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</si>
  <si>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</si>
  <si>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PSG Sp. z o.o. - Tarnów</t>
  </si>
  <si>
    <t>W-5.1_TA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</si>
  <si>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</si>
  <si>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</si>
  <si>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</si>
  <si>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</si>
  <si>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</si>
  <si>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</si>
  <si>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</si>
  <si>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</si>
  <si>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</si>
  <si>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</si>
  <si>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</si>
  <si>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</si>
  <si>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</si>
  <si>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</si>
  <si>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</si>
  <si>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</si>
  <si>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</si>
  <si>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</si>
  <si>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**Rozliczenia kosztów dystrybucji dla wszystkich odbiorców oraz kosztów paliwa gazowego dla odbiorców chronionych będą prowadzone zgodnie z taryfami obowiązującymi w okresie dostawy.</t>
  </si>
  <si>
    <t>-28-</t>
  </si>
  <si>
    <t>nie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</si>
  <si>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</si>
  <si>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13 + 0,39)
dla grup taryfowych W
b) (kol. 13 + 0,414)
dla grup taryfowych Ls</t>
    </r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</si>
  <si>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</si>
  <si>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</si>
  <si>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(B)W-5</t>
  </si>
  <si>
    <t>01.01.2024 – 31.12.2024</t>
  </si>
  <si>
    <t>Czy dane punkty poboru podlegają pełnej lub częściowej ochronie taryfowej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</si>
</sst>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3"/>
  <sheetViews>
    <sheetView tabSelected="1" zoomScale="70" zoomScaleNormal="70" workbookViewId="0">
      <selection activeCell="M12" sqref="M12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24.21875" customWidth="1"/>
    <col min="29" max="29" width="9.88671875" bestFit="1" customWidth="1"/>
  </cols>
  <sheetData>
    <row r="1" spans="1:28" ht="15.75" customHeight="1" x14ac:dyDescent="0.3">
      <c r="A1" s="19" t="s">
        <v>13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28" ht="24" customHeight="1" x14ac:dyDescent="0.3">
      <c r="A2" s="22" t="s">
        <v>16</v>
      </c>
      <c r="B2" s="23" t="s">
        <v>17</v>
      </c>
      <c r="C2" s="22" t="s">
        <v>0</v>
      </c>
      <c r="D2" s="22" t="s">
        <v>5</v>
      </c>
      <c r="E2" s="25" t="s">
        <v>18</v>
      </c>
      <c r="F2" s="25" t="s">
        <v>19</v>
      </c>
      <c r="G2" s="25" t="s">
        <v>20</v>
      </c>
      <c r="H2" s="25" t="s">
        <v>21</v>
      </c>
      <c r="I2" s="25" t="s">
        <v>6</v>
      </c>
      <c r="J2" s="22" t="s">
        <v>1</v>
      </c>
      <c r="K2" s="22" t="s">
        <v>2</v>
      </c>
      <c r="L2" s="22" t="s">
        <v>3</v>
      </c>
      <c r="M2" s="21" t="s">
        <v>7</v>
      </c>
      <c r="N2" s="21"/>
      <c r="O2" s="21"/>
      <c r="P2" s="21"/>
      <c r="Q2" s="21"/>
      <c r="R2" s="21"/>
      <c r="S2" s="21" t="s">
        <v>8</v>
      </c>
      <c r="T2" s="21"/>
      <c r="U2" s="21"/>
      <c r="V2" s="21"/>
      <c r="W2" s="21"/>
      <c r="X2" s="1" t="s">
        <v>9</v>
      </c>
      <c r="Y2" s="1" t="s">
        <v>10</v>
      </c>
      <c r="Z2" s="1"/>
      <c r="AA2" s="11"/>
      <c r="AB2" s="11"/>
    </row>
    <row r="3" spans="1:28" ht="144" x14ac:dyDescent="0.3">
      <c r="A3" s="22"/>
      <c r="B3" s="24"/>
      <c r="C3" s="22"/>
      <c r="D3" s="22"/>
      <c r="E3" s="25"/>
      <c r="F3" s="25"/>
      <c r="G3" s="25"/>
      <c r="H3" s="25"/>
      <c r="I3" s="25"/>
      <c r="J3" s="22"/>
      <c r="K3" s="22"/>
      <c r="L3" s="22"/>
      <c r="M3" s="16" t="s">
        <v>30</v>
      </c>
      <c r="N3" s="15" t="s">
        <v>34</v>
      </c>
      <c r="O3" s="16" t="s">
        <v>22</v>
      </c>
      <c r="P3" s="15" t="s">
        <v>35</v>
      </c>
      <c r="Q3" s="16" t="s">
        <v>37</v>
      </c>
      <c r="R3" s="16" t="s">
        <v>23</v>
      </c>
      <c r="S3" s="16" t="s">
        <v>24</v>
      </c>
      <c r="T3" s="16" t="s">
        <v>25</v>
      </c>
      <c r="U3" s="15" t="s">
        <v>4</v>
      </c>
      <c r="V3" s="16" t="s">
        <v>26</v>
      </c>
      <c r="W3" s="16" t="s">
        <v>27</v>
      </c>
      <c r="X3" s="16" t="s">
        <v>28</v>
      </c>
      <c r="Y3" s="16" t="s">
        <v>29</v>
      </c>
      <c r="Z3" s="16" t="s">
        <v>14</v>
      </c>
      <c r="AA3" s="12" t="s">
        <v>15</v>
      </c>
      <c r="AB3" s="12" t="s">
        <v>40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3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">
        <v>32</v>
      </c>
    </row>
    <row r="5" spans="1:28" ht="22.2" customHeight="1" x14ac:dyDescent="0.3">
      <c r="A5" s="2" t="s">
        <v>12</v>
      </c>
      <c r="B5" s="2" t="s">
        <v>38</v>
      </c>
      <c r="C5" s="2">
        <v>1</v>
      </c>
      <c r="D5" s="3">
        <v>176</v>
      </c>
      <c r="E5" s="4">
        <v>0</v>
      </c>
      <c r="F5" s="4">
        <v>0</v>
      </c>
      <c r="G5" s="4">
        <v>213358</v>
      </c>
      <c r="H5" s="4">
        <v>0</v>
      </c>
      <c r="I5" s="4">
        <v>213358</v>
      </c>
      <c r="J5" s="4">
        <v>12</v>
      </c>
      <c r="K5" s="4">
        <v>366</v>
      </c>
      <c r="L5" s="5" t="s">
        <v>11</v>
      </c>
      <c r="M5" s="17"/>
      <c r="N5" s="6" t="str">
        <f t="shared" ref="N5" si="0">IF(ROUND(M5,3)=0,"",ROUND(M5,3)+0.39)</f>
        <v/>
      </c>
      <c r="O5" s="17"/>
      <c r="P5" s="6" t="str">
        <f t="shared" ref="P5" si="1">IF(ROUND(O5,3)=0,"",ROUND(O5,3)+0.39)</f>
        <v/>
      </c>
      <c r="Q5" s="18"/>
      <c r="R5" s="7" t="str">
        <f t="shared" ref="R5" si="2">IFERROR(IF(ROUND(M5,3)&gt;0,ROUND(E5*ROUND(M5,3)/100+F5*N5/100
+G5*ROUND(O5,3)/100+H5*P5/100
+ROUND(Q5,2)*J5*C5,2),""),"")</f>
        <v/>
      </c>
      <c r="S5" s="8">
        <v>0.61299999999999999</v>
      </c>
      <c r="T5" s="7">
        <f t="shared" ref="T5" si="3">ROUND(IF(D5="nd.",C5*S5*J5,(K5*24*D5*S5)/100),2)</f>
        <v>9476.8799999999992</v>
      </c>
      <c r="U5" s="8">
        <v>3.161</v>
      </c>
      <c r="V5" s="7">
        <f t="shared" ref="V5" si="4">ROUND(U5*I5/100,2)</f>
        <v>6744.25</v>
      </c>
      <c r="W5" s="7">
        <f t="shared" ref="W5" si="5">T5+V5</f>
        <v>16221.13</v>
      </c>
      <c r="X5" s="7" t="str">
        <f t="shared" ref="X5" si="6">IF(M5&gt;0,R5+W5,"")</f>
        <v/>
      </c>
      <c r="Y5" s="7" t="str">
        <f t="shared" ref="Y5" si="7">IF(M5&gt;0,ROUND(X5*(1+Z5),2),"")</f>
        <v/>
      </c>
      <c r="Z5" s="14">
        <f>23%</f>
        <v>0.23</v>
      </c>
      <c r="AA5" s="13" t="s">
        <v>39</v>
      </c>
      <c r="AB5" s="13" t="s">
        <v>33</v>
      </c>
    </row>
    <row r="6" spans="1:28" ht="22.2" customHeight="1" x14ac:dyDescent="0.3">
      <c r="Z6" s="9"/>
      <c r="AA6" s="9"/>
    </row>
    <row r="7" spans="1:28" ht="41.4" customHeight="1" x14ac:dyDescent="0.3">
      <c r="A7" s="26" t="s">
        <v>36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8"/>
    </row>
    <row r="8" spans="1:28" ht="22.8" customHeight="1" x14ac:dyDescent="0.3">
      <c r="A8" s="26" t="s">
        <v>31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8"/>
    </row>
    <row r="12" spans="1:28" ht="15.6" customHeight="1" x14ac:dyDescent="0.3"/>
    <row r="13" spans="1:28" ht="15.6" customHeight="1" x14ac:dyDescent="0.3"/>
    <row r="33" spans="15:15" x14ac:dyDescent="0.3">
      <c r="O33" s="10"/>
    </row>
  </sheetData>
  <protectedRanges>
    <protectedRange sqref="M5" name="Rozstęp3"/>
    <protectedRange sqref="O5" name="Rozstęp1"/>
    <protectedRange sqref="Q5" name="Rozstęp2"/>
  </protectedRanges>
  <autoFilter ref="A4:AA8" xr:uid="{00000000-0001-0000-0000-000000000000}"/>
  <mergeCells count="17">
    <mergeCell ref="A7:N7"/>
    <mergeCell ref="A8:N8"/>
    <mergeCell ref="D2:D3"/>
    <mergeCell ref="E2:E3"/>
    <mergeCell ref="F2:F3"/>
    <mergeCell ref="G2:G3"/>
    <mergeCell ref="H2:H3"/>
    <mergeCell ref="M2:R2"/>
    <mergeCell ref="A1:AB1"/>
    <mergeCell ref="S2:W2"/>
    <mergeCell ref="A2:A3"/>
    <mergeCell ref="B2:B3"/>
    <mergeCell ref="C2:C3"/>
    <mergeCell ref="I2:I3"/>
    <mergeCell ref="J2:J3"/>
    <mergeCell ref="K2:K3"/>
    <mergeCell ref="L2:L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cp:lastPrinted>2023-11-14T12:42:59Z</cp:lastPrinted>
  <dcterms:created xsi:type="dcterms:W3CDTF">2015-06-05T18:19:34Z</dcterms:created>
  <dcterms:modified xsi:type="dcterms:W3CDTF">2023-11-14T12:44:04Z</dcterms:modified>
</cp:coreProperties>
</file>