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finansowa\!!!!DANE DO KREDYTU 2025\ODPOWIEDZI NA PYTANIA\!!DANE FINANSOWE\WYSŁANE 29.04.2025\"/>
    </mc:Choice>
  </mc:AlternateContent>
  <bookViews>
    <workbookView xWindow="-120" yWindow="-120" windowWidth="29040" windowHeight="17520"/>
  </bookViews>
  <sheets>
    <sheet name="2025_2035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D32" i="4" l="1"/>
  <c r="H32" i="4"/>
  <c r="D103" i="4" l="1"/>
  <c r="E103" i="4"/>
  <c r="F103" i="4"/>
  <c r="G103" i="4"/>
  <c r="H103" i="4"/>
  <c r="I103" i="4"/>
  <c r="J103" i="4"/>
  <c r="K103" i="4"/>
  <c r="L103" i="4"/>
  <c r="M103" i="4"/>
  <c r="C103" i="4"/>
  <c r="D91" i="4"/>
  <c r="E91" i="4"/>
  <c r="F91" i="4"/>
  <c r="G91" i="4"/>
  <c r="H91" i="4"/>
  <c r="I91" i="4"/>
  <c r="J91" i="4"/>
  <c r="K91" i="4"/>
  <c r="L91" i="4"/>
  <c r="M91" i="4"/>
  <c r="C91" i="4"/>
  <c r="D86" i="4"/>
  <c r="E86" i="4"/>
  <c r="F86" i="4"/>
  <c r="G86" i="4"/>
  <c r="H86" i="4"/>
  <c r="I86" i="4"/>
  <c r="J86" i="4"/>
  <c r="K86" i="4"/>
  <c r="L86" i="4"/>
  <c r="M86" i="4"/>
  <c r="C86" i="4"/>
  <c r="D81" i="4"/>
  <c r="E81" i="4"/>
  <c r="F81" i="4"/>
  <c r="G81" i="4"/>
  <c r="H81" i="4"/>
  <c r="I81" i="4"/>
  <c r="J81" i="4"/>
  <c r="K81" i="4"/>
  <c r="L81" i="4"/>
  <c r="M81" i="4"/>
  <c r="C81" i="4"/>
  <c r="D69" i="4"/>
  <c r="E69" i="4"/>
  <c r="F69" i="4"/>
  <c r="G69" i="4"/>
  <c r="H69" i="4"/>
  <c r="I69" i="4"/>
  <c r="J69" i="4"/>
  <c r="K69" i="4"/>
  <c r="L69" i="4"/>
  <c r="M69" i="4"/>
  <c r="C69" i="4"/>
  <c r="D64" i="4"/>
  <c r="D80" i="4" s="1"/>
  <c r="D90" i="4" s="1"/>
  <c r="E64" i="4"/>
  <c r="F64" i="4"/>
  <c r="G64" i="4"/>
  <c r="G80" i="4" s="1"/>
  <c r="G90" i="4" s="1"/>
  <c r="G110" i="4" s="1"/>
  <c r="G113" i="4" s="1"/>
  <c r="H64" i="4"/>
  <c r="H80" i="4" s="1"/>
  <c r="H90" i="4" s="1"/>
  <c r="I64" i="4"/>
  <c r="J64" i="4"/>
  <c r="K64" i="4"/>
  <c r="K80" i="4" s="1"/>
  <c r="K90" i="4" s="1"/>
  <c r="K110" i="4" s="1"/>
  <c r="K113" i="4" s="1"/>
  <c r="L64" i="4"/>
  <c r="L80" i="4" s="1"/>
  <c r="L90" i="4" s="1"/>
  <c r="M64" i="4"/>
  <c r="C64" i="4"/>
  <c r="D49" i="4"/>
  <c r="E49" i="4"/>
  <c r="F49" i="4"/>
  <c r="G49" i="4"/>
  <c r="H49" i="4"/>
  <c r="I49" i="4"/>
  <c r="J49" i="4"/>
  <c r="K49" i="4"/>
  <c r="L49" i="4"/>
  <c r="M49" i="4"/>
  <c r="C49" i="4"/>
  <c r="D46" i="4"/>
  <c r="E46" i="4"/>
  <c r="F46" i="4"/>
  <c r="G46" i="4"/>
  <c r="H46" i="4"/>
  <c r="I46" i="4"/>
  <c r="J46" i="4"/>
  <c r="K46" i="4"/>
  <c r="L46" i="4"/>
  <c r="M46" i="4"/>
  <c r="D41" i="4"/>
  <c r="E41" i="4"/>
  <c r="F41" i="4"/>
  <c r="G41" i="4"/>
  <c r="H41" i="4"/>
  <c r="I41" i="4"/>
  <c r="J41" i="4"/>
  <c r="K41" i="4"/>
  <c r="L41" i="4"/>
  <c r="M41" i="4"/>
  <c r="C46" i="4"/>
  <c r="C41" i="4"/>
  <c r="M32" i="4"/>
  <c r="L32" i="4"/>
  <c r="K32" i="4"/>
  <c r="J32" i="4"/>
  <c r="I32" i="4"/>
  <c r="G32" i="4"/>
  <c r="F32" i="4"/>
  <c r="E32" i="4"/>
  <c r="C32" i="4"/>
  <c r="D20" i="4"/>
  <c r="E20" i="4"/>
  <c r="F20" i="4"/>
  <c r="G20" i="4"/>
  <c r="H20" i="4"/>
  <c r="I20" i="4"/>
  <c r="J20" i="4"/>
  <c r="K20" i="4"/>
  <c r="L20" i="4"/>
  <c r="M20" i="4"/>
  <c r="C20" i="4"/>
  <c r="D15" i="4"/>
  <c r="E15" i="4"/>
  <c r="F15" i="4"/>
  <c r="G15" i="4"/>
  <c r="G13" i="4" s="1"/>
  <c r="H15" i="4"/>
  <c r="I15" i="4"/>
  <c r="J15" i="4"/>
  <c r="K15" i="4"/>
  <c r="L15" i="4"/>
  <c r="M15" i="4"/>
  <c r="C15" i="4"/>
  <c r="D7" i="4"/>
  <c r="E7" i="4"/>
  <c r="F7" i="4"/>
  <c r="G7" i="4"/>
  <c r="H7" i="4"/>
  <c r="I7" i="4"/>
  <c r="J7" i="4"/>
  <c r="K7" i="4"/>
  <c r="L7" i="4"/>
  <c r="M7" i="4"/>
  <c r="C13" i="4" l="1"/>
  <c r="C26" i="4" s="1"/>
  <c r="H40" i="4"/>
  <c r="H58" i="4" s="1"/>
  <c r="C80" i="4"/>
  <c r="C90" i="4" s="1"/>
  <c r="C110" i="4" s="1"/>
  <c r="C113" i="4" s="1"/>
  <c r="F80" i="4"/>
  <c r="F90" i="4" s="1"/>
  <c r="F110" i="4" s="1"/>
  <c r="F113" i="4" s="1"/>
  <c r="M13" i="4"/>
  <c r="M80" i="4"/>
  <c r="M90" i="4" s="1"/>
  <c r="M110" i="4" s="1"/>
  <c r="M113" i="4" s="1"/>
  <c r="I80" i="4"/>
  <c r="I90" i="4" s="1"/>
  <c r="I110" i="4" s="1"/>
  <c r="I113" i="4" s="1"/>
  <c r="E80" i="4"/>
  <c r="E90" i="4" s="1"/>
  <c r="E110" i="4" s="1"/>
  <c r="E113" i="4" s="1"/>
  <c r="G26" i="4"/>
  <c r="F13" i="4"/>
  <c r="F26" i="4" s="1"/>
  <c r="K40" i="4"/>
  <c r="K58" i="4" s="1"/>
  <c r="J80" i="4"/>
  <c r="J90" i="4" s="1"/>
  <c r="J110" i="4" s="1"/>
  <c r="J113" i="4" s="1"/>
  <c r="M26" i="4"/>
  <c r="L110" i="4"/>
  <c r="L113" i="4" s="1"/>
  <c r="H110" i="4"/>
  <c r="H113" i="4" s="1"/>
  <c r="D110" i="4"/>
  <c r="D113" i="4" s="1"/>
  <c r="H13" i="4"/>
  <c r="H26" i="4" s="1"/>
  <c r="I40" i="4"/>
  <c r="I58" i="4" s="1"/>
  <c r="J40" i="4"/>
  <c r="J58" i="4" s="1"/>
  <c r="L13" i="4"/>
  <c r="L26" i="4" s="1"/>
  <c r="C40" i="4"/>
  <c r="C58" i="4" s="1"/>
  <c r="M40" i="4"/>
  <c r="M58" i="4" s="1"/>
  <c r="G40" i="4"/>
  <c r="G58" i="4" s="1"/>
  <c r="L40" i="4"/>
  <c r="L58" i="4" s="1"/>
  <c r="F40" i="4"/>
  <c r="F58" i="4" s="1"/>
  <c r="D40" i="4"/>
  <c r="D58" i="4" s="1"/>
  <c r="E40" i="4"/>
  <c r="E58" i="4" s="1"/>
  <c r="K13" i="4"/>
  <c r="K26" i="4" s="1"/>
  <c r="D13" i="4"/>
  <c r="D26" i="4" s="1"/>
  <c r="I13" i="4"/>
  <c r="I26" i="4" s="1"/>
  <c r="E13" i="4"/>
  <c r="E26" i="4" s="1"/>
  <c r="J13" i="4"/>
  <c r="J26" i="4" s="1"/>
</calcChain>
</file>

<file path=xl/sharedStrings.xml><?xml version="1.0" encoding="utf-8"?>
<sst xmlns="http://schemas.openxmlformats.org/spreadsheetml/2006/main" count="225" uniqueCount="162">
  <si>
    <t>L.p.</t>
  </si>
  <si>
    <t>Wyszczególnienie</t>
  </si>
  <si>
    <t xml:space="preserve">STAN NA KONIEC </t>
  </si>
  <si>
    <t>zł</t>
  </si>
  <si>
    <t>A.</t>
  </si>
  <si>
    <t>Aktywa trwałe</t>
  </si>
  <si>
    <t>I.</t>
  </si>
  <si>
    <t>Wartości niematerialne i prawne</t>
  </si>
  <si>
    <t>II.</t>
  </si>
  <si>
    <t>Rzeczowe aktywa trwałe</t>
  </si>
  <si>
    <t>III.</t>
  </si>
  <si>
    <t>Należności długoterminowe</t>
  </si>
  <si>
    <t>IV.</t>
  </si>
  <si>
    <t>Inwestycje długoterminowe</t>
  </si>
  <si>
    <t>V.</t>
  </si>
  <si>
    <t>Długoterminowe rozliczenia międzyokresowe</t>
  </si>
  <si>
    <t>B.</t>
  </si>
  <si>
    <t>Aktywa obrotowe</t>
  </si>
  <si>
    <t>Zapasy</t>
  </si>
  <si>
    <t>Należności krótkoterminowe</t>
  </si>
  <si>
    <t>II.1</t>
  </si>
  <si>
    <t>z tytułu dostaw i usług</t>
  </si>
  <si>
    <t>II.1.1</t>
  </si>
  <si>
    <t xml:space="preserve"> - z tytułu dostaw i usług o okr. spł. do 12 mies.</t>
  </si>
  <si>
    <t>II.1.2</t>
  </si>
  <si>
    <t xml:space="preserve"> - z tytułu dostaw i usług o okr. spł. pow. 12 mies.</t>
  </si>
  <si>
    <t>II.2</t>
  </si>
  <si>
    <t xml:space="preserve"> pozostałe należności</t>
  </si>
  <si>
    <t>Inwestycje krótkoterminowe w tym:</t>
  </si>
  <si>
    <t>III.1</t>
  </si>
  <si>
    <t xml:space="preserve">   środki pieniężne i inne akt. pieniężne</t>
  </si>
  <si>
    <t>III.2</t>
  </si>
  <si>
    <t xml:space="preserve">   pozostałe inwestycje krótkoterminowe</t>
  </si>
  <si>
    <t>Krótkoterminowe rozliczenia międzyokresowe</t>
  </si>
  <si>
    <t>C.</t>
  </si>
  <si>
    <t>Należne wpłaty na kapitał podstawowy</t>
  </si>
  <si>
    <t>D.</t>
  </si>
  <si>
    <t>Udziały (akcje) własne</t>
  </si>
  <si>
    <t>Aktywa razem</t>
  </si>
  <si>
    <t>Kapitał (fundusz) własny</t>
  </si>
  <si>
    <t>Kapitał (fundusz) podstawowy</t>
  </si>
  <si>
    <t>Kapitał (fundusz) zapasowy</t>
  </si>
  <si>
    <t>Kapitał (fundusz) z aktualizacji wyceny</t>
  </si>
  <si>
    <t>Pozostałe kapitały (fundusze) rezerwowe</t>
  </si>
  <si>
    <t>Zysk (strata) z lat ubiegłych</t>
  </si>
  <si>
    <t>VI.</t>
  </si>
  <si>
    <t>Zysk (strata) netto</t>
  </si>
  <si>
    <t>VII.</t>
  </si>
  <si>
    <t>Odpisy z zysku w roku obr. (wiel. ujemna)</t>
  </si>
  <si>
    <t>Zobowiązania i rezerwy na zobowiązania</t>
  </si>
  <si>
    <t>Rezerwy na zobowiazania</t>
  </si>
  <si>
    <t>I.1</t>
  </si>
  <si>
    <t xml:space="preserve"> - krótkoterminowe</t>
  </si>
  <si>
    <t>I.1.1</t>
  </si>
  <si>
    <t xml:space="preserve"> - w tym na świadczenia emerytalne i podobne</t>
  </si>
  <si>
    <t>I.2</t>
  </si>
  <si>
    <t xml:space="preserve"> - długoterminowe</t>
  </si>
  <si>
    <t>I.2.1</t>
  </si>
  <si>
    <t>Zobowiązania długoterminowe</t>
  </si>
  <si>
    <t xml:space="preserve"> - kredyty i pożyczki</t>
  </si>
  <si>
    <t xml:space="preserve"> - pozostałe zobowiązania długoterminowe</t>
  </si>
  <si>
    <t>Zobowiązania krótkoterminowe</t>
  </si>
  <si>
    <t>kredyty i pożyczki</t>
  </si>
  <si>
    <t>III.2.1</t>
  </si>
  <si>
    <t xml:space="preserve"> - o okresie spł. do 12 mies.</t>
  </si>
  <si>
    <t>III.2.2</t>
  </si>
  <si>
    <t xml:space="preserve"> - o okresie spłaty powyżej 12 mies</t>
  </si>
  <si>
    <t>III.3</t>
  </si>
  <si>
    <t>z tytułu wynagrodzeń</t>
  </si>
  <si>
    <t>III.4</t>
  </si>
  <si>
    <t>publiczno-prawne</t>
  </si>
  <si>
    <t>III.5</t>
  </si>
  <si>
    <t>pozostałe zob. i fundusze specjalne</t>
  </si>
  <si>
    <t>Rozliczenia międzyokresowe (rozl. dotacji)</t>
  </si>
  <si>
    <t>Pasywa razem</t>
  </si>
  <si>
    <t>WYSZCZEGÓLNIENIE</t>
  </si>
  <si>
    <t>STAN NA KONIEC</t>
  </si>
  <si>
    <t>Przychody netto ze sprzedaży i zrównane z nimi</t>
  </si>
  <si>
    <t>A.I.</t>
  </si>
  <si>
    <t>Przychody netto ze sprzedaży produktów</t>
  </si>
  <si>
    <t>A.II.</t>
  </si>
  <si>
    <t>Zmiana stanu produktów (zwiększenie - wartość dodatnia, zmniejszenie - wartość ujemna)</t>
  </si>
  <si>
    <t>A.III.</t>
  </si>
  <si>
    <t>Koszty wytworzenia produktów na własne potrzeby jednostki</t>
  </si>
  <si>
    <t>A.IV.</t>
  </si>
  <si>
    <t>Przychody netto ze sprzedaży towarów i materiałów</t>
  </si>
  <si>
    <t>Koszty działalności operacyjnej</t>
  </si>
  <si>
    <t>B.I.</t>
  </si>
  <si>
    <t>Amortyzacja</t>
  </si>
  <si>
    <t>B.II.</t>
  </si>
  <si>
    <t>Zużycie materiałów i energii</t>
  </si>
  <si>
    <t>B.III.</t>
  </si>
  <si>
    <t>Usługi obce</t>
  </si>
  <si>
    <t>B.IV.</t>
  </si>
  <si>
    <t>Podatki i opłaty, w tym:</t>
  </si>
  <si>
    <t>-</t>
  </si>
  <si>
    <t>podatek akcyzowy</t>
  </si>
  <si>
    <t>B.V.</t>
  </si>
  <si>
    <t>Wynagrodzenia</t>
  </si>
  <si>
    <t>B.VI.</t>
  </si>
  <si>
    <t>Ubezpieczenia społeczne i inne świadczenia, w tym:</t>
  </si>
  <si>
    <t>emerytalne</t>
  </si>
  <si>
    <t>B.VII.</t>
  </si>
  <si>
    <t>Pozostałe koszty rodzajowe</t>
  </si>
  <si>
    <t>B.VIII.</t>
  </si>
  <si>
    <t>Wartość sprzedanych towarów i materiałów</t>
  </si>
  <si>
    <t>Zysk (strata) ze sprzedaży (A-B)</t>
  </si>
  <si>
    <t>Pozostałe przychody operacyjne</t>
  </si>
  <si>
    <t>D.I.</t>
  </si>
  <si>
    <t>Zysk z tytułu rozchodu niefinansowych aktywów trwałych</t>
  </si>
  <si>
    <t>D.II.</t>
  </si>
  <si>
    <t>Dotacje</t>
  </si>
  <si>
    <t>D.III.</t>
  </si>
  <si>
    <t>Aktualizacja wartości aktywów niefinansowych</t>
  </si>
  <si>
    <t>D.IV.</t>
  </si>
  <si>
    <t>Inne przychody operacyjne</t>
  </si>
  <si>
    <t>E.</t>
  </si>
  <si>
    <t>Pozostałe koszty operacyjne</t>
  </si>
  <si>
    <t>E.I.</t>
  </si>
  <si>
    <t>Strata z tytułu rozchodu niefinansowych aktywów trwałych</t>
  </si>
  <si>
    <t>E.II.</t>
  </si>
  <si>
    <t>E.III.</t>
  </si>
  <si>
    <t>Inne koszty operacyjne</t>
  </si>
  <si>
    <t>F.</t>
  </si>
  <si>
    <t>Zysk (strata) z działalności operacyjnej (C+D-E)</t>
  </si>
  <si>
    <t>G.</t>
  </si>
  <si>
    <t>Przychody finansowe</t>
  </si>
  <si>
    <t>G.I.</t>
  </si>
  <si>
    <t>Dywidendy i udziały w zyskach, w tym:</t>
  </si>
  <si>
    <t>G.I.a.</t>
  </si>
  <si>
    <t>od jednostek powiązanych, w tym:</t>
  </si>
  <si>
    <t>w których jednostka posiada zaangażowanie w kapitale</t>
  </si>
  <si>
    <t>G.I.b.</t>
  </si>
  <si>
    <t>od jednostek pozostałych, w tym:</t>
  </si>
  <si>
    <t>G.II.</t>
  </si>
  <si>
    <t>Odsetki, w tym:</t>
  </si>
  <si>
    <t>od jednostek powiązanych</t>
  </si>
  <si>
    <t>G.III.</t>
  </si>
  <si>
    <t>Zysk z tytułu rozchodu aktywów finansowych, w tym:</t>
  </si>
  <si>
    <t>w jednostkach powiązanych</t>
  </si>
  <si>
    <t>G.IV.</t>
  </si>
  <si>
    <t>Aktualizacja wartości aktywów finansowych</t>
  </si>
  <si>
    <t>G.V.</t>
  </si>
  <si>
    <t>Inne</t>
  </si>
  <si>
    <t>H.</t>
  </si>
  <si>
    <t>Koszty finansowe</t>
  </si>
  <si>
    <t>H.I.</t>
  </si>
  <si>
    <t>dla jednostek powiązanych</t>
  </si>
  <si>
    <t>H.II.</t>
  </si>
  <si>
    <t>Strata z tytułu rozchodu aktywów finansowych, w tym:</t>
  </si>
  <si>
    <t>H.III.</t>
  </si>
  <si>
    <t>H.IV.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</si>
  <si>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</si>
  <si>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</si>
  <si>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</si>
  <si>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</si>
  <si>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</si>
  <si>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</si>
  <si>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</si>
  <si>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PROGNOZA 2025 - 2035</t>
  </si>
  <si>
    <t>BILANS</t>
  </si>
  <si>
    <t xml:space="preserve">RACHUNEK ZYSKÓW I STRAT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</si>
</sst>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AE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5D9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3" fillId="0" borderId="0" xfId="0" applyFont="1"/>
    <xf numFmtId="0" fontId="2" fillId="3" borderId="6" xfId="0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/>
    </xf>
    <xf numFmtId="0" fontId="4" fillId="4" borderId="6" xfId="1" applyFont="1" applyFill="1" applyBorder="1" applyAlignment="1">
      <alignment vertical="center" wrapText="1"/>
    </xf>
    <xf numFmtId="164" fontId="4" fillId="4" borderId="6" xfId="1" applyNumberFormat="1" applyFont="1" applyFill="1" applyBorder="1" applyAlignment="1">
      <alignment vertical="center"/>
    </xf>
    <xf numFmtId="0" fontId="4" fillId="0" borderId="6" xfId="1" applyFont="1" applyBorder="1" applyAlignment="1">
      <alignment horizontal="center" vertical="center"/>
    </xf>
    <xf numFmtId="0" fontId="4" fillId="0" borderId="6" xfId="1" applyFont="1" applyBorder="1" applyAlignment="1">
      <alignment vertical="center" wrapText="1"/>
    </xf>
    <xf numFmtId="164" fontId="4" fillId="0" borderId="6" xfId="1" applyNumberFormat="1" applyFont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Border="1" applyAlignment="1">
      <alignment vertical="center" wrapText="1"/>
    </xf>
    <xf numFmtId="164" fontId="5" fillId="0" borderId="6" xfId="1" applyNumberFormat="1" applyFont="1" applyBorder="1" applyAlignment="1">
      <alignment vertical="center"/>
    </xf>
    <xf numFmtId="0" fontId="5" fillId="0" borderId="6" xfId="1" quotePrefix="1" applyFont="1" applyBorder="1" applyAlignment="1">
      <alignment horizontal="left" vertical="center" wrapText="1" indent="1"/>
    </xf>
    <xf numFmtId="0" fontId="5" fillId="0" borderId="6" xfId="1" quotePrefix="1" applyFont="1" applyBorder="1" applyAlignment="1">
      <alignment horizontal="left" vertical="center" wrapText="1" indent="2"/>
    </xf>
    <xf numFmtId="0" fontId="4" fillId="5" borderId="6" xfId="1" applyFont="1" applyFill="1" applyBorder="1" applyAlignment="1">
      <alignment horizontal="center" vertical="center"/>
    </xf>
    <xf numFmtId="164" fontId="4" fillId="5" borderId="6" xfId="1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vertical="center"/>
    </xf>
    <xf numFmtId="4" fontId="3" fillId="0" borderId="0" xfId="0" applyNumberFormat="1" applyFont="1"/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/>
    <xf numFmtId="164" fontId="3" fillId="0" borderId="6" xfId="0" applyNumberFormat="1" applyFont="1" applyBorder="1" applyAlignment="1">
      <alignment horizontal="right" vertical="center"/>
    </xf>
    <xf numFmtId="164" fontId="2" fillId="0" borderId="6" xfId="0" applyNumberFormat="1" applyFont="1" applyBorder="1"/>
    <xf numFmtId="164" fontId="2" fillId="0" borderId="6" xfId="0" applyNumberFormat="1" applyFont="1" applyBorder="1" applyAlignment="1">
      <alignment horizontal="right" vertical="center"/>
    </xf>
    <xf numFmtId="0" fontId="5" fillId="0" borderId="6" xfId="1" quotePrefix="1" applyFont="1" applyBorder="1" applyAlignment="1">
      <alignment horizontal="center" vertical="center"/>
    </xf>
    <xf numFmtId="0" fontId="5" fillId="0" borderId="6" xfId="1" quotePrefix="1" applyFont="1" applyBorder="1" applyAlignment="1">
      <alignment horizontal="left" vertical="center" wrapText="1" indent="3"/>
    </xf>
    <xf numFmtId="0" fontId="5" fillId="0" borderId="6" xfId="1" applyFont="1" applyBorder="1" applyAlignment="1">
      <alignment horizontal="left" vertical="center" indent="1"/>
    </xf>
    <xf numFmtId="164" fontId="4" fillId="5" borderId="6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4" fontId="5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" fontId="7" fillId="0" borderId="0" xfId="0" applyNumberFormat="1" applyFont="1"/>
    <xf numFmtId="0" fontId="6" fillId="0" borderId="8" xfId="0" applyFont="1" applyBorder="1" applyAlignment="1">
      <alignment vertical="center"/>
    </xf>
    <xf numFmtId="14" fontId="6" fillId="6" borderId="6" xfId="0" applyNumberFormat="1" applyFont="1" applyFill="1" applyBorder="1" applyAlignment="1">
      <alignment horizontal="center" vertical="center" wrapText="1"/>
    </xf>
    <xf numFmtId="4" fontId="6" fillId="6" borderId="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6" fillId="7" borderId="12" xfId="0" applyNumberFormat="1" applyFont="1" applyFill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164" fontId="8" fillId="0" borderId="12" xfId="0" applyNumberFormat="1" applyFont="1" applyBorder="1" applyAlignment="1">
      <alignment vertical="center" wrapText="1"/>
    </xf>
    <xf numFmtId="164" fontId="8" fillId="0" borderId="12" xfId="0" applyNumberFormat="1" applyFont="1" applyBorder="1" applyAlignment="1" applyProtection="1">
      <alignment vertical="center" wrapText="1"/>
      <protection locked="0"/>
    </xf>
    <xf numFmtId="0" fontId="6" fillId="0" borderId="6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4" fontId="6" fillId="7" borderId="4" xfId="0" applyNumberFormat="1" applyFont="1" applyFill="1" applyBorder="1" applyAlignment="1">
      <alignment vertical="center" wrapText="1"/>
    </xf>
    <xf numFmtId="164" fontId="6" fillId="0" borderId="12" xfId="0" applyNumberFormat="1" applyFont="1" applyBorder="1" applyAlignment="1" applyProtection="1">
      <alignment vertical="center" wrapText="1"/>
      <protection locked="0"/>
    </xf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</cellXfs>
  <cellStyles count="2">
    <cellStyle name="Normalny" xfId="0" builtinId="0"/>
    <cellStyle name="Normalny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3"/>
  <sheetViews>
    <sheetView tabSelected="1" topLeftCell="A16" workbookViewId="0">
      <selection activeCell="E33" sqref="E33:E38"/>
    </sheetView>
  </sheetViews>
  <sheetFormatPr defaultRowHeight="12.75" x14ac:dyDescent="0.2"/>
  <cols>
    <col min="1" max="1" width="6.85546875" style="1" bestFit="1" customWidth="1"/>
    <col min="2" max="2" width="38.28515625" style="1" bestFit="1" customWidth="1"/>
    <col min="3" max="13" width="16.140625" style="1" bestFit="1" customWidth="1"/>
    <col min="14" max="16384" width="9.140625" style="1"/>
  </cols>
  <sheetData>
    <row r="1" spans="1:13" ht="34.5" customHeight="1" x14ac:dyDescent="0.2">
      <c r="A1" s="52" t="s">
        <v>159</v>
      </c>
      <c r="B1" s="52"/>
    </row>
    <row r="3" spans="1:13" ht="15.75" x14ac:dyDescent="0.25">
      <c r="A3" s="51" t="s">
        <v>160</v>
      </c>
      <c r="B3" s="51"/>
    </row>
    <row r="4" spans="1:13" x14ac:dyDescent="0.2">
      <c r="A4" s="60" t="s">
        <v>0</v>
      </c>
      <c r="B4" s="60" t="s">
        <v>1</v>
      </c>
      <c r="C4" s="63" t="s">
        <v>2</v>
      </c>
      <c r="D4" s="64"/>
      <c r="E4" s="64"/>
      <c r="F4" s="64"/>
      <c r="G4" s="64"/>
      <c r="H4" s="64"/>
      <c r="I4" s="64"/>
      <c r="J4" s="64"/>
      <c r="K4" s="64"/>
      <c r="L4" s="64"/>
      <c r="M4" s="65"/>
    </row>
    <row r="5" spans="1:13" x14ac:dyDescent="0.2">
      <c r="A5" s="61"/>
      <c r="B5" s="61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>
        <v>2031</v>
      </c>
      <c r="J5" s="2">
        <v>2032</v>
      </c>
      <c r="K5" s="2">
        <v>2033</v>
      </c>
      <c r="L5" s="2">
        <v>2034</v>
      </c>
      <c r="M5" s="2">
        <v>2035</v>
      </c>
    </row>
    <row r="6" spans="1:13" x14ac:dyDescent="0.2">
      <c r="A6" s="62"/>
      <c r="B6" s="62"/>
      <c r="C6" s="2" t="s">
        <v>3</v>
      </c>
      <c r="D6" s="2" t="s">
        <v>3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3" t="s">
        <v>3</v>
      </c>
      <c r="L6" s="2" t="s">
        <v>3</v>
      </c>
      <c r="M6" s="2" t="s">
        <v>3</v>
      </c>
    </row>
    <row r="7" spans="1:13" x14ac:dyDescent="0.2">
      <c r="A7" s="4" t="s">
        <v>4</v>
      </c>
      <c r="B7" s="5" t="s">
        <v>5</v>
      </c>
      <c r="C7" s="6">
        <f>C8+C9</f>
        <v>186331720.23416668</v>
      </c>
      <c r="D7" s="6">
        <f t="shared" ref="D7:M7" si="0">D8+D9</f>
        <v>217327904.38408333</v>
      </c>
      <c r="E7" s="6">
        <f t="shared" si="0"/>
        <v>194687420.15458333</v>
      </c>
      <c r="F7" s="6">
        <f t="shared" si="0"/>
        <v>173711182.02883333</v>
      </c>
      <c r="G7" s="6">
        <f t="shared" si="0"/>
        <v>156881863.96808332</v>
      </c>
      <c r="H7" s="6">
        <f t="shared" si="0"/>
        <v>150253603.69524997</v>
      </c>
      <c r="I7" s="6">
        <f t="shared" si="0"/>
        <v>148298591.06699997</v>
      </c>
      <c r="J7" s="6">
        <f t="shared" si="0"/>
        <v>145451323.31541663</v>
      </c>
      <c r="K7" s="6">
        <f t="shared" si="0"/>
        <v>141291389.24716663</v>
      </c>
      <c r="L7" s="6">
        <f t="shared" si="0"/>
        <v>136229350.61891663</v>
      </c>
      <c r="M7" s="6">
        <f t="shared" si="0"/>
        <v>134655145.24066663</v>
      </c>
    </row>
    <row r="8" spans="1:13" x14ac:dyDescent="0.2">
      <c r="A8" s="7" t="s">
        <v>6</v>
      </c>
      <c r="B8" s="8" t="s">
        <v>7</v>
      </c>
      <c r="C8" s="9">
        <v>1430085.54</v>
      </c>
      <c r="D8" s="9">
        <v>183750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x14ac:dyDescent="0.2">
      <c r="A9" s="7" t="s">
        <v>8</v>
      </c>
      <c r="B9" s="8" t="s">
        <v>9</v>
      </c>
      <c r="C9" s="9">
        <v>184901634.69416669</v>
      </c>
      <c r="D9" s="9">
        <v>217144154.38408333</v>
      </c>
      <c r="E9" s="9">
        <v>194687420.15458333</v>
      </c>
      <c r="F9" s="9">
        <v>173711182.02883333</v>
      </c>
      <c r="G9" s="9">
        <v>156881863.96808332</v>
      </c>
      <c r="H9" s="9">
        <v>150253603.69524997</v>
      </c>
      <c r="I9" s="9">
        <v>148298591.06699997</v>
      </c>
      <c r="J9" s="9">
        <v>145451323.31541663</v>
      </c>
      <c r="K9" s="9">
        <v>141291389.24716663</v>
      </c>
      <c r="L9" s="9">
        <v>136229350.61891663</v>
      </c>
      <c r="M9" s="9">
        <v>134655145.24066663</v>
      </c>
    </row>
    <row r="10" spans="1:13" x14ac:dyDescent="0.2">
      <c r="A10" s="10" t="s">
        <v>10</v>
      </c>
      <c r="B10" s="11" t="s">
        <v>11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</row>
    <row r="11" spans="1:13" x14ac:dyDescent="0.2">
      <c r="A11" s="10" t="s">
        <v>12</v>
      </c>
      <c r="B11" s="11" t="s">
        <v>13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</row>
    <row r="12" spans="1:13" x14ac:dyDescent="0.2">
      <c r="A12" s="10" t="s">
        <v>14</v>
      </c>
      <c r="B12" s="11" t="s">
        <v>15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</row>
    <row r="13" spans="1:13" x14ac:dyDescent="0.2">
      <c r="A13" s="4" t="s">
        <v>16</v>
      </c>
      <c r="B13" s="5" t="s">
        <v>17</v>
      </c>
      <c r="C13" s="6">
        <f>C14+C15+C20+C23</f>
        <v>113068174.97000001</v>
      </c>
      <c r="D13" s="6">
        <f t="shared" ref="D13:M13" si="1">D14+D15+D20+D23</f>
        <v>84068878.729999989</v>
      </c>
      <c r="E13" s="6">
        <f t="shared" si="1"/>
        <v>87933887.484355196</v>
      </c>
      <c r="F13" s="6">
        <f t="shared" si="1"/>
        <v>91704489.560000002</v>
      </c>
      <c r="G13" s="6">
        <f t="shared" si="1"/>
        <v>92245024.730000004</v>
      </c>
      <c r="H13" s="6">
        <f t="shared" si="1"/>
        <v>95083862.119307995</v>
      </c>
      <c r="I13" s="6">
        <f t="shared" si="1"/>
        <v>98143844.050000012</v>
      </c>
      <c r="J13" s="6">
        <f t="shared" si="1"/>
        <v>101996926.42714106</v>
      </c>
      <c r="K13" s="6">
        <f t="shared" si="1"/>
        <v>105923159.72999999</v>
      </c>
      <c r="L13" s="6">
        <f t="shared" si="1"/>
        <v>111024489.77</v>
      </c>
      <c r="M13" s="6">
        <f t="shared" si="1"/>
        <v>113806273.77</v>
      </c>
    </row>
    <row r="14" spans="1:13" x14ac:dyDescent="0.2">
      <c r="A14" s="7" t="s">
        <v>6</v>
      </c>
      <c r="B14" s="8" t="s">
        <v>18</v>
      </c>
      <c r="C14" s="12">
        <v>13500000</v>
      </c>
      <c r="D14" s="12">
        <v>13500000</v>
      </c>
      <c r="E14" s="12">
        <v>13000000</v>
      </c>
      <c r="F14" s="12">
        <v>14000000</v>
      </c>
      <c r="G14" s="12">
        <v>14000000</v>
      </c>
      <c r="H14" s="12">
        <v>14000000</v>
      </c>
      <c r="I14" s="12">
        <v>14000000</v>
      </c>
      <c r="J14" s="12">
        <v>15000000</v>
      </c>
      <c r="K14" s="12">
        <v>15000000</v>
      </c>
      <c r="L14" s="12">
        <v>16000000</v>
      </c>
      <c r="M14" s="12">
        <v>16500000</v>
      </c>
    </row>
    <row r="15" spans="1:13" x14ac:dyDescent="0.2">
      <c r="A15" s="7" t="s">
        <v>8</v>
      </c>
      <c r="B15" s="8" t="s">
        <v>19</v>
      </c>
      <c r="C15" s="9">
        <f>C16+C19</f>
        <v>52590869.899999999</v>
      </c>
      <c r="D15" s="9">
        <f t="shared" ref="D15:M15" si="2">D16+D19</f>
        <v>52385541.100000001</v>
      </c>
      <c r="E15" s="9">
        <f t="shared" si="2"/>
        <v>55938412.634355202</v>
      </c>
      <c r="F15" s="9">
        <f t="shared" si="2"/>
        <v>58536321</v>
      </c>
      <c r="G15" s="9">
        <f t="shared" si="2"/>
        <v>59197333.710000001</v>
      </c>
      <c r="H15" s="9">
        <f t="shared" si="2"/>
        <v>61887736.689999998</v>
      </c>
      <c r="I15" s="9">
        <f t="shared" si="2"/>
        <v>64948328.050000004</v>
      </c>
      <c r="J15" s="9">
        <f t="shared" si="2"/>
        <v>66800482.280000001</v>
      </c>
      <c r="K15" s="9">
        <f t="shared" si="2"/>
        <v>70712960.569999993</v>
      </c>
      <c r="L15" s="9">
        <f t="shared" si="2"/>
        <v>71913770</v>
      </c>
      <c r="M15" s="9">
        <f t="shared" si="2"/>
        <v>74084180</v>
      </c>
    </row>
    <row r="16" spans="1:13" x14ac:dyDescent="0.2">
      <c r="A16" s="10" t="s">
        <v>20</v>
      </c>
      <c r="B16" s="13" t="s">
        <v>21</v>
      </c>
      <c r="C16" s="12">
        <v>51517048.899999999</v>
      </c>
      <c r="D16" s="12">
        <v>51466884.100000001</v>
      </c>
      <c r="E16" s="12">
        <v>54930755.634355202</v>
      </c>
      <c r="F16" s="12">
        <v>57293500</v>
      </c>
      <c r="G16" s="12">
        <v>57845622</v>
      </c>
      <c r="H16" s="12">
        <v>60661039.75</v>
      </c>
      <c r="I16" s="12">
        <v>63596907.130000003</v>
      </c>
      <c r="J16" s="12">
        <v>65597340.090000004</v>
      </c>
      <c r="K16" s="12">
        <v>69492000</v>
      </c>
      <c r="L16" s="12">
        <v>70495000</v>
      </c>
      <c r="M16" s="12">
        <v>72465000</v>
      </c>
    </row>
    <row r="17" spans="1:13" ht="25.5" x14ac:dyDescent="0.2">
      <c r="A17" s="10" t="s">
        <v>22</v>
      </c>
      <c r="B17" s="14" t="s">
        <v>23</v>
      </c>
      <c r="C17" s="12">
        <v>51517048.899999999</v>
      </c>
      <c r="D17" s="12">
        <v>51466884.100000001</v>
      </c>
      <c r="E17" s="12">
        <v>54930755.634355202</v>
      </c>
      <c r="F17" s="12">
        <v>57293500</v>
      </c>
      <c r="G17" s="12">
        <v>57845622</v>
      </c>
      <c r="H17" s="12">
        <v>60661039.75</v>
      </c>
      <c r="I17" s="12">
        <v>63596907.130000003</v>
      </c>
      <c r="J17" s="12">
        <v>65597340.090000004</v>
      </c>
      <c r="K17" s="12">
        <v>69492000</v>
      </c>
      <c r="L17" s="12">
        <v>70495000</v>
      </c>
      <c r="M17" s="12">
        <v>72465000</v>
      </c>
    </row>
    <row r="18" spans="1:13" ht="25.5" x14ac:dyDescent="0.2">
      <c r="A18" s="10" t="s">
        <v>24</v>
      </c>
      <c r="B18" s="14" t="s">
        <v>25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x14ac:dyDescent="0.2">
      <c r="A19" s="10" t="s">
        <v>26</v>
      </c>
      <c r="B19" s="13" t="s">
        <v>27</v>
      </c>
      <c r="C19" s="12">
        <v>1073821</v>
      </c>
      <c r="D19" s="12">
        <v>918657</v>
      </c>
      <c r="E19" s="12">
        <v>1007657</v>
      </c>
      <c r="F19" s="12">
        <v>1242821</v>
      </c>
      <c r="G19" s="12">
        <v>1351711.71</v>
      </c>
      <c r="H19" s="12">
        <v>1226696.94</v>
      </c>
      <c r="I19" s="12">
        <v>1351420.92</v>
      </c>
      <c r="J19" s="12">
        <v>1203142.1900000002</v>
      </c>
      <c r="K19" s="12">
        <v>1220960.57</v>
      </c>
      <c r="L19" s="12">
        <v>1418770</v>
      </c>
      <c r="M19" s="12">
        <v>1619180</v>
      </c>
    </row>
    <row r="20" spans="1:13" x14ac:dyDescent="0.2">
      <c r="A20" s="7" t="s">
        <v>10</v>
      </c>
      <c r="B20" s="8" t="s">
        <v>28</v>
      </c>
      <c r="C20" s="9">
        <f>C21+C22</f>
        <v>46780234.870000005</v>
      </c>
      <c r="D20" s="9">
        <f t="shared" ref="D20:M20" si="3">D21+D22</f>
        <v>17990000</v>
      </c>
      <c r="E20" s="9">
        <f t="shared" si="3"/>
        <v>18800000</v>
      </c>
      <c r="F20" s="9">
        <f t="shared" si="3"/>
        <v>18970000</v>
      </c>
      <c r="G20" s="9">
        <f t="shared" si="3"/>
        <v>18850000</v>
      </c>
      <c r="H20" s="9">
        <f t="shared" si="3"/>
        <v>19000000</v>
      </c>
      <c r="I20" s="9">
        <f t="shared" si="3"/>
        <v>19000000</v>
      </c>
      <c r="J20" s="9">
        <f t="shared" si="3"/>
        <v>20000000</v>
      </c>
      <c r="K20" s="9">
        <f t="shared" si="3"/>
        <v>20000000</v>
      </c>
      <c r="L20" s="9">
        <f t="shared" si="3"/>
        <v>22900000</v>
      </c>
      <c r="M20" s="9">
        <f t="shared" si="3"/>
        <v>23000000</v>
      </c>
    </row>
    <row r="21" spans="1:13" x14ac:dyDescent="0.2">
      <c r="A21" s="10" t="s">
        <v>29</v>
      </c>
      <c r="B21" s="11" t="s">
        <v>30</v>
      </c>
      <c r="C21" s="12">
        <v>46780234.870000005</v>
      </c>
      <c r="D21" s="12">
        <v>17990000</v>
      </c>
      <c r="E21" s="12">
        <v>18800000</v>
      </c>
      <c r="F21" s="12">
        <v>18970000</v>
      </c>
      <c r="G21" s="12">
        <v>18850000</v>
      </c>
      <c r="H21" s="12">
        <v>19000000</v>
      </c>
      <c r="I21" s="12">
        <v>19000000</v>
      </c>
      <c r="J21" s="12">
        <v>20000000</v>
      </c>
      <c r="K21" s="12">
        <v>20000000</v>
      </c>
      <c r="L21" s="12">
        <v>22900000</v>
      </c>
      <c r="M21" s="12">
        <v>23000000</v>
      </c>
    </row>
    <row r="22" spans="1:13" x14ac:dyDescent="0.2">
      <c r="A22" s="10" t="s">
        <v>31</v>
      </c>
      <c r="B22" s="11" t="s">
        <v>32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x14ac:dyDescent="0.2">
      <c r="A23" s="7" t="s">
        <v>12</v>
      </c>
      <c r="B23" s="8" t="s">
        <v>33</v>
      </c>
      <c r="C23" s="9">
        <v>197070.2</v>
      </c>
      <c r="D23" s="9">
        <v>193337.63</v>
      </c>
      <c r="E23" s="9">
        <v>195474.85</v>
      </c>
      <c r="F23" s="9">
        <v>198168.56</v>
      </c>
      <c r="G23" s="9">
        <v>197691.02</v>
      </c>
      <c r="H23" s="9">
        <v>196125.42930799999</v>
      </c>
      <c r="I23" s="9">
        <v>195516</v>
      </c>
      <c r="J23" s="9">
        <v>196444.14714106001</v>
      </c>
      <c r="K23" s="9">
        <v>210199.16</v>
      </c>
      <c r="L23" s="9">
        <v>210719.77</v>
      </c>
      <c r="M23" s="9">
        <v>222093.77</v>
      </c>
    </row>
    <row r="24" spans="1:13" x14ac:dyDescent="0.2">
      <c r="A24" s="4" t="s">
        <v>34</v>
      </c>
      <c r="B24" s="5" t="s">
        <v>35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</row>
    <row r="25" spans="1:13" x14ac:dyDescent="0.2">
      <c r="A25" s="4" t="s">
        <v>36</v>
      </c>
      <c r="B25" s="5" t="s">
        <v>37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</row>
    <row r="26" spans="1:13" x14ac:dyDescent="0.2">
      <c r="A26" s="15"/>
      <c r="B26" s="15" t="s">
        <v>38</v>
      </c>
      <c r="C26" s="16">
        <f>C7+C13</f>
        <v>299399895.20416671</v>
      </c>
      <c r="D26" s="16">
        <f t="shared" ref="D26:M26" si="4">D7+D13</f>
        <v>301396783.11408329</v>
      </c>
      <c r="E26" s="16">
        <f t="shared" si="4"/>
        <v>282621307.63893855</v>
      </c>
      <c r="F26" s="16">
        <f t="shared" si="4"/>
        <v>265415671.58883333</v>
      </c>
      <c r="G26" s="16">
        <f t="shared" si="4"/>
        <v>249126888.69808334</v>
      </c>
      <c r="H26" s="16">
        <f t="shared" si="4"/>
        <v>245337465.81455797</v>
      </c>
      <c r="I26" s="16">
        <f t="shared" si="4"/>
        <v>246442435.11699998</v>
      </c>
      <c r="J26" s="16">
        <f t="shared" si="4"/>
        <v>247448249.7425577</v>
      </c>
      <c r="K26" s="16">
        <f t="shared" si="4"/>
        <v>247214548.97716662</v>
      </c>
      <c r="L26" s="16">
        <f t="shared" si="4"/>
        <v>247253840.38891661</v>
      </c>
      <c r="M26" s="16">
        <f t="shared" si="4"/>
        <v>248461419.01066661</v>
      </c>
    </row>
    <row r="27" spans="1:13" x14ac:dyDescent="0.2">
      <c r="A27" s="17"/>
      <c r="B27" s="17"/>
      <c r="C27" s="18"/>
      <c r="D27" s="18"/>
      <c r="E27" s="19"/>
      <c r="F27" s="18"/>
      <c r="G27" s="18"/>
      <c r="H27" s="18"/>
      <c r="I27" s="18"/>
      <c r="J27" s="18"/>
      <c r="K27" s="18"/>
      <c r="L27" s="18"/>
      <c r="M27" s="18"/>
    </row>
    <row r="28" spans="1:13" x14ac:dyDescent="0.2">
      <c r="K28" s="19"/>
    </row>
    <row r="29" spans="1:13" x14ac:dyDescent="0.2">
      <c r="A29" s="66" t="s">
        <v>0</v>
      </c>
      <c r="B29" s="66" t="s">
        <v>1</v>
      </c>
      <c r="C29" s="67" t="s">
        <v>2</v>
      </c>
      <c r="D29" s="67"/>
      <c r="E29" s="67"/>
      <c r="F29" s="67"/>
      <c r="G29" s="67"/>
      <c r="H29" s="67"/>
      <c r="I29" s="67"/>
      <c r="J29" s="67"/>
      <c r="K29" s="67"/>
      <c r="L29" s="67"/>
      <c r="M29" s="67"/>
    </row>
    <row r="30" spans="1:13" x14ac:dyDescent="0.2">
      <c r="A30" s="66"/>
      <c r="B30" s="66"/>
      <c r="C30" s="20">
        <v>2025</v>
      </c>
      <c r="D30" s="20">
        <v>2026</v>
      </c>
      <c r="E30" s="21">
        <v>2027</v>
      </c>
      <c r="F30" s="21">
        <v>2028</v>
      </c>
      <c r="G30" s="21">
        <v>2029</v>
      </c>
      <c r="H30" s="21">
        <v>2030</v>
      </c>
      <c r="I30" s="21">
        <v>2031</v>
      </c>
      <c r="J30" s="21">
        <v>2032</v>
      </c>
      <c r="K30" s="21">
        <v>2033</v>
      </c>
      <c r="L30" s="21">
        <v>2034</v>
      </c>
      <c r="M30" s="21">
        <v>2035</v>
      </c>
    </row>
    <row r="31" spans="1:13" x14ac:dyDescent="0.2">
      <c r="A31" s="66"/>
      <c r="B31" s="66"/>
      <c r="C31" s="20" t="s">
        <v>3</v>
      </c>
      <c r="D31" s="20" t="s">
        <v>3</v>
      </c>
      <c r="E31" s="21" t="s">
        <v>3</v>
      </c>
      <c r="F31" s="21" t="s">
        <v>3</v>
      </c>
      <c r="G31" s="21" t="s">
        <v>3</v>
      </c>
      <c r="H31" s="21" t="s">
        <v>3</v>
      </c>
      <c r="I31" s="21" t="s">
        <v>3</v>
      </c>
      <c r="J31" s="21" t="s">
        <v>3</v>
      </c>
      <c r="K31" s="22" t="s">
        <v>3</v>
      </c>
      <c r="L31" s="21" t="s">
        <v>3</v>
      </c>
      <c r="M31" s="21" t="s">
        <v>3</v>
      </c>
    </row>
    <row r="32" spans="1:13" x14ac:dyDescent="0.2">
      <c r="A32" s="4" t="s">
        <v>4</v>
      </c>
      <c r="B32" s="5" t="s">
        <v>39</v>
      </c>
      <c r="C32" s="6">
        <f>C33+C36+C37+C38</f>
        <v>42110532.672129631</v>
      </c>
      <c r="D32" s="6">
        <f>D33+C36+D37+D38</f>
        <v>43317527.968379632</v>
      </c>
      <c r="E32" s="6">
        <f>E33+E37+E38+C36</f>
        <v>45602190.82888335</v>
      </c>
      <c r="F32" s="6">
        <f>F33+F37+F38+C36</f>
        <v>49479223.337529652</v>
      </c>
      <c r="G32" s="6">
        <f>G33+G37+G38+C36</f>
        <v>53793039.602381505</v>
      </c>
      <c r="H32" s="6">
        <f>H33+H37+H38+C36</f>
        <v>57489798.44083561</v>
      </c>
      <c r="I32" s="6">
        <f>I33+I37+I38+C36</f>
        <v>63858938.938916735</v>
      </c>
      <c r="J32" s="6">
        <f>J33+J37+J38+C36</f>
        <v>70054536.418998167</v>
      </c>
      <c r="K32" s="6">
        <f>K33+K37+K38+C36</f>
        <v>74765485.5399836</v>
      </c>
      <c r="L32" s="6">
        <f>L33+L37+L38+C36</f>
        <v>79720980.206030115</v>
      </c>
      <c r="M32" s="6">
        <f>M33+M37+M38+C36</f>
        <v>85946397.373400256</v>
      </c>
    </row>
    <row r="33" spans="1:13" x14ac:dyDescent="0.2">
      <c r="A33" s="7" t="s">
        <v>6</v>
      </c>
      <c r="B33" s="11" t="s">
        <v>40</v>
      </c>
      <c r="C33" s="12">
        <v>35294501.119999997</v>
      </c>
      <c r="D33" s="12">
        <v>35294501.119999997</v>
      </c>
      <c r="E33" s="23">
        <v>35294501.119999997</v>
      </c>
      <c r="F33" s="23">
        <v>35294501.119999997</v>
      </c>
      <c r="G33" s="23">
        <v>35294501.119999997</v>
      </c>
      <c r="H33" s="23">
        <v>35294501.119999997</v>
      </c>
      <c r="I33" s="23">
        <v>35294501.119999997</v>
      </c>
      <c r="J33" s="23">
        <v>35294501.119999997</v>
      </c>
      <c r="K33" s="23">
        <v>35294501.119999997</v>
      </c>
      <c r="L33" s="23">
        <v>35294501.119999997</v>
      </c>
      <c r="M33" s="23">
        <v>35294501.119999997</v>
      </c>
    </row>
    <row r="34" spans="1:13" x14ac:dyDescent="0.2">
      <c r="A34" s="7" t="s">
        <v>8</v>
      </c>
      <c r="B34" s="11" t="s">
        <v>41</v>
      </c>
      <c r="C34" s="12">
        <v>0</v>
      </c>
      <c r="D34" s="12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</row>
    <row r="35" spans="1:13" x14ac:dyDescent="0.2">
      <c r="A35" s="7" t="s">
        <v>10</v>
      </c>
      <c r="B35" s="11" t="s">
        <v>42</v>
      </c>
      <c r="C35" s="12">
        <v>0</v>
      </c>
      <c r="D35" s="12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</row>
    <row r="36" spans="1:13" x14ac:dyDescent="0.2">
      <c r="A36" s="7" t="s">
        <v>12</v>
      </c>
      <c r="B36" s="11" t="s">
        <v>43</v>
      </c>
      <c r="C36" s="12">
        <v>2036804.07</v>
      </c>
      <c r="D36" s="12"/>
      <c r="E36" s="24"/>
      <c r="F36" s="24"/>
      <c r="G36" s="24"/>
      <c r="H36" s="24"/>
      <c r="I36" s="24"/>
      <c r="J36" s="24"/>
      <c r="K36" s="24"/>
      <c r="L36" s="24"/>
      <c r="M36" s="24"/>
    </row>
    <row r="37" spans="1:13" x14ac:dyDescent="0.2">
      <c r="A37" s="7" t="s">
        <v>14</v>
      </c>
      <c r="B37" s="11" t="s">
        <v>44</v>
      </c>
      <c r="C37" s="9">
        <v>1981719.2399999984</v>
      </c>
      <c r="D37" s="9">
        <v>4779227.4821296409</v>
      </c>
      <c r="E37" s="9">
        <v>5986222.7783796368</v>
      </c>
      <c r="F37" s="25">
        <v>8270885.6388833523</v>
      </c>
      <c r="G37" s="25">
        <v>12147918.147529656</v>
      </c>
      <c r="H37" s="25">
        <v>16461734.412381513</v>
      </c>
      <c r="I37" s="25">
        <v>20158493.250835609</v>
      </c>
      <c r="J37" s="25">
        <v>26527633.748916745</v>
      </c>
      <c r="K37" s="25">
        <v>32723231.228998177</v>
      </c>
      <c r="L37" s="25">
        <v>37434180.349983618</v>
      </c>
      <c r="M37" s="25">
        <v>42389675.016030125</v>
      </c>
    </row>
    <row r="38" spans="1:13" x14ac:dyDescent="0.2">
      <c r="A38" s="7" t="s">
        <v>45</v>
      </c>
      <c r="B38" s="8" t="s">
        <v>46</v>
      </c>
      <c r="C38" s="9">
        <v>2797508.2421296425</v>
      </c>
      <c r="D38" s="9">
        <v>1206995.2962499959</v>
      </c>
      <c r="E38" s="9">
        <v>2284662.8605037155</v>
      </c>
      <c r="F38" s="9">
        <v>3877032.5086463033</v>
      </c>
      <c r="G38" s="25">
        <v>4313816.264851857</v>
      </c>
      <c r="H38" s="25">
        <v>3696758.8384540966</v>
      </c>
      <c r="I38" s="25">
        <v>6369140.4980811365</v>
      </c>
      <c r="J38" s="25">
        <v>6195597.4800814334</v>
      </c>
      <c r="K38" s="25">
        <v>4710949.1209854409</v>
      </c>
      <c r="L38" s="25">
        <v>4955494.6660465095</v>
      </c>
      <c r="M38" s="25">
        <v>6225417.1673701387</v>
      </c>
    </row>
    <row r="39" spans="1:13" x14ac:dyDescent="0.2">
      <c r="A39" s="7" t="s">
        <v>47</v>
      </c>
      <c r="B39" s="11" t="s">
        <v>48</v>
      </c>
      <c r="C39" s="9">
        <v>0</v>
      </c>
      <c r="D39" s="9">
        <v>0</v>
      </c>
      <c r="E39" s="9">
        <v>0</v>
      </c>
      <c r="F39" s="9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</row>
    <row r="40" spans="1:13" x14ac:dyDescent="0.2">
      <c r="A40" s="4" t="s">
        <v>16</v>
      </c>
      <c r="B40" s="5" t="s">
        <v>49</v>
      </c>
      <c r="C40" s="6">
        <f>C41+C46+C49+C57</f>
        <v>257289362.53203702</v>
      </c>
      <c r="D40" s="6">
        <f t="shared" ref="D40:M40" si="5">D41+D46+D49+D57</f>
        <v>258079255.14570373</v>
      </c>
      <c r="E40" s="6">
        <f t="shared" si="5"/>
        <v>237019116.81398153</v>
      </c>
      <c r="F40" s="6">
        <f t="shared" si="5"/>
        <v>215936448.25425929</v>
      </c>
      <c r="G40" s="6">
        <f t="shared" si="5"/>
        <v>195333849.0981482</v>
      </c>
      <c r="H40" s="6">
        <f t="shared" si="5"/>
        <v>187847667.37372234</v>
      </c>
      <c r="I40" s="6">
        <f t="shared" si="5"/>
        <v>182583496.17808321</v>
      </c>
      <c r="J40" s="6">
        <f t="shared" si="5"/>
        <v>177393713.32355952</v>
      </c>
      <c r="K40" s="6">
        <f t="shared" si="5"/>
        <v>172449063.43718302</v>
      </c>
      <c r="L40" s="6">
        <f t="shared" si="5"/>
        <v>167532860.18288654</v>
      </c>
      <c r="M40" s="6">
        <f t="shared" si="5"/>
        <v>162515021.63726643</v>
      </c>
    </row>
    <row r="41" spans="1:13" x14ac:dyDescent="0.2">
      <c r="A41" s="7" t="s">
        <v>6</v>
      </c>
      <c r="B41" s="8" t="s">
        <v>50</v>
      </c>
      <c r="C41" s="9">
        <f>C42+C44</f>
        <v>28422007.919999998</v>
      </c>
      <c r="D41" s="9">
        <f t="shared" ref="D41:M41" si="6">D42+D44</f>
        <v>28366295.390000001</v>
      </c>
      <c r="E41" s="9">
        <f t="shared" si="6"/>
        <v>27960264.900000002</v>
      </c>
      <c r="F41" s="9">
        <f t="shared" si="6"/>
        <v>29186598</v>
      </c>
      <c r="G41" s="9">
        <f t="shared" si="6"/>
        <v>26684930.41</v>
      </c>
      <c r="H41" s="9">
        <f t="shared" si="6"/>
        <v>27602959.652012642</v>
      </c>
      <c r="I41" s="9">
        <f t="shared" si="6"/>
        <v>27356108.398708999</v>
      </c>
      <c r="J41" s="9">
        <f t="shared" si="6"/>
        <v>28739144.581900001</v>
      </c>
      <c r="K41" s="9">
        <f t="shared" si="6"/>
        <v>28075094.905999999</v>
      </c>
      <c r="L41" s="9">
        <f t="shared" si="6"/>
        <v>26898550.950000003</v>
      </c>
      <c r="M41" s="9">
        <f t="shared" si="6"/>
        <v>25259081.879000001</v>
      </c>
    </row>
    <row r="42" spans="1:13" x14ac:dyDescent="0.2">
      <c r="A42" s="10" t="s">
        <v>51</v>
      </c>
      <c r="B42" s="13" t="s">
        <v>52</v>
      </c>
      <c r="C42" s="12">
        <v>6376738.8099999996</v>
      </c>
      <c r="D42" s="12">
        <v>5659668.21</v>
      </c>
      <c r="E42" s="12">
        <v>6133790.0499999998</v>
      </c>
      <c r="F42" s="12">
        <v>6231803.75</v>
      </c>
      <c r="G42" s="12">
        <v>5389349.6399999997</v>
      </c>
      <c r="H42" s="12">
        <v>5956414.9952126397</v>
      </c>
      <c r="I42" s="12">
        <v>5466814.9987089997</v>
      </c>
      <c r="J42" s="12">
        <v>5541718</v>
      </c>
      <c r="K42" s="12">
        <v>5779952.5460000001</v>
      </c>
      <c r="L42" s="12">
        <v>5450724.5300000003</v>
      </c>
      <c r="M42" s="12">
        <v>4970462.0590000004</v>
      </c>
    </row>
    <row r="43" spans="1:13" ht="25.5" x14ac:dyDescent="0.2">
      <c r="A43" s="27" t="s">
        <v>53</v>
      </c>
      <c r="B43" s="28" t="s">
        <v>54</v>
      </c>
      <c r="C43" s="12">
        <v>6376738.8099999996</v>
      </c>
      <c r="D43" s="12">
        <v>5659668.21</v>
      </c>
      <c r="E43" s="12">
        <v>6133790.0499999998</v>
      </c>
      <c r="F43" s="12">
        <v>6231803.75</v>
      </c>
      <c r="G43" s="12">
        <v>5389349.6399999997</v>
      </c>
      <c r="H43" s="12">
        <v>5956414.9952126397</v>
      </c>
      <c r="I43" s="12">
        <v>5466814.9987089997</v>
      </c>
      <c r="J43" s="12">
        <v>5541718</v>
      </c>
      <c r="K43" s="12">
        <v>5779952.5460000001</v>
      </c>
      <c r="L43" s="12">
        <v>5450724.5300000003</v>
      </c>
      <c r="M43" s="12">
        <v>4970462.0590000004</v>
      </c>
    </row>
    <row r="44" spans="1:13" x14ac:dyDescent="0.2">
      <c r="A44" s="10" t="s">
        <v>55</v>
      </c>
      <c r="B44" s="13" t="s">
        <v>56</v>
      </c>
      <c r="C44" s="12">
        <v>22045269.109999999</v>
      </c>
      <c r="D44" s="12">
        <v>22706627.18</v>
      </c>
      <c r="E44" s="12">
        <v>21826474.850000001</v>
      </c>
      <c r="F44" s="12">
        <v>22954794.25</v>
      </c>
      <c r="G44" s="12">
        <v>21295580.77</v>
      </c>
      <c r="H44" s="12">
        <v>21646544.656800002</v>
      </c>
      <c r="I44" s="12">
        <v>21889293.399999999</v>
      </c>
      <c r="J44" s="12">
        <v>23197426.581900001</v>
      </c>
      <c r="K44" s="12">
        <v>22295142.359999999</v>
      </c>
      <c r="L44" s="12">
        <v>21447826.420000002</v>
      </c>
      <c r="M44" s="12">
        <v>20288619.82</v>
      </c>
    </row>
    <row r="45" spans="1:13" ht="25.5" x14ac:dyDescent="0.2">
      <c r="A45" s="27" t="s">
        <v>57</v>
      </c>
      <c r="B45" s="28" t="s">
        <v>54</v>
      </c>
      <c r="C45" s="12">
        <v>22045269.109999999</v>
      </c>
      <c r="D45" s="12">
        <v>22706627.18</v>
      </c>
      <c r="E45" s="12">
        <v>21826474.850000001</v>
      </c>
      <c r="F45" s="12">
        <v>22954794.25</v>
      </c>
      <c r="G45" s="12">
        <v>21295580.77</v>
      </c>
      <c r="H45" s="12">
        <v>21646544.656800002</v>
      </c>
      <c r="I45" s="12">
        <v>21889293.399999999</v>
      </c>
      <c r="J45" s="12">
        <v>23197426.581900001</v>
      </c>
      <c r="K45" s="12">
        <v>22295142.359999999</v>
      </c>
      <c r="L45" s="12">
        <v>21447826.420000002</v>
      </c>
      <c r="M45" s="12">
        <v>20288619.82</v>
      </c>
    </row>
    <row r="46" spans="1:13" x14ac:dyDescent="0.2">
      <c r="A46" s="7" t="s">
        <v>8</v>
      </c>
      <c r="B46" s="8" t="s">
        <v>58</v>
      </c>
      <c r="C46" s="9">
        <f>C47+C48</f>
        <v>15000000</v>
      </c>
      <c r="D46" s="9">
        <f t="shared" ref="D46:M46" si="7">D47+D48</f>
        <v>26315789.539999999</v>
      </c>
      <c r="E46" s="9">
        <f t="shared" si="7"/>
        <v>23157894.859999999</v>
      </c>
      <c r="F46" s="9">
        <f t="shared" si="7"/>
        <v>20000000.18</v>
      </c>
      <c r="G46" s="9">
        <f t="shared" si="7"/>
        <v>16842105.5</v>
      </c>
      <c r="H46" s="9">
        <f t="shared" si="7"/>
        <v>13684210.82</v>
      </c>
      <c r="I46" s="9">
        <f t="shared" si="7"/>
        <v>10526316.140000001</v>
      </c>
      <c r="J46" s="9">
        <f t="shared" si="7"/>
        <v>7368421.4600000009</v>
      </c>
      <c r="K46" s="9">
        <f t="shared" si="7"/>
        <v>4210526.7800000012</v>
      </c>
      <c r="L46" s="9">
        <f t="shared" si="7"/>
        <v>1052632.100000001</v>
      </c>
      <c r="M46" s="9">
        <f t="shared" si="7"/>
        <v>0</v>
      </c>
    </row>
    <row r="47" spans="1:13" x14ac:dyDescent="0.2">
      <c r="A47" s="10" t="s">
        <v>20</v>
      </c>
      <c r="B47" s="13" t="s">
        <v>59</v>
      </c>
      <c r="C47" s="12">
        <v>15000000</v>
      </c>
      <c r="D47" s="12">
        <v>26315789.539999999</v>
      </c>
      <c r="E47" s="12">
        <v>23157894.859999999</v>
      </c>
      <c r="F47" s="12">
        <v>20000000.18</v>
      </c>
      <c r="G47" s="12">
        <v>16842105.5</v>
      </c>
      <c r="H47" s="12">
        <v>13684210.82</v>
      </c>
      <c r="I47" s="12">
        <v>10526316.140000001</v>
      </c>
      <c r="J47" s="12">
        <v>7368421.4600000009</v>
      </c>
      <c r="K47" s="12">
        <v>4210526.7800000012</v>
      </c>
      <c r="L47" s="12">
        <v>1052632.100000001</v>
      </c>
      <c r="M47" s="12">
        <v>0</v>
      </c>
    </row>
    <row r="48" spans="1:13" x14ac:dyDescent="0.2">
      <c r="A48" s="10" t="s">
        <v>26</v>
      </c>
      <c r="B48" s="13" t="s">
        <v>60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</row>
    <row r="49" spans="1:17" x14ac:dyDescent="0.2">
      <c r="A49" s="7" t="s">
        <v>10</v>
      </c>
      <c r="B49" s="8" t="s">
        <v>61</v>
      </c>
      <c r="C49" s="9">
        <f>C50+C51+C54+C55+C56</f>
        <v>83319879.340000004</v>
      </c>
      <c r="D49" s="9">
        <f t="shared" ref="D49:M49" si="8">D50+D51+D54+D55+D56</f>
        <v>85840215.912</v>
      </c>
      <c r="E49" s="9">
        <f t="shared" si="8"/>
        <v>87844698.310000002</v>
      </c>
      <c r="F49" s="9">
        <f t="shared" si="8"/>
        <v>82505579.079999998</v>
      </c>
      <c r="G49" s="9">
        <f t="shared" si="8"/>
        <v>80242252.069999993</v>
      </c>
      <c r="H49" s="9">
        <f t="shared" si="8"/>
        <v>80682613.3435615</v>
      </c>
      <c r="I49" s="9">
        <f t="shared" si="8"/>
        <v>80002779.161226004</v>
      </c>
      <c r="J49" s="9">
        <f t="shared" si="8"/>
        <v>78263128.043511301</v>
      </c>
      <c r="K49" s="9">
        <f t="shared" si="8"/>
        <v>79249656.913034797</v>
      </c>
      <c r="L49" s="9">
        <f t="shared" si="8"/>
        <v>81213707.844738305</v>
      </c>
      <c r="M49" s="9">
        <f t="shared" si="8"/>
        <v>79904479.640118212</v>
      </c>
    </row>
    <row r="50" spans="1:17" x14ac:dyDescent="0.2">
      <c r="A50" s="10" t="s">
        <v>29</v>
      </c>
      <c r="B50" s="29" t="s">
        <v>62</v>
      </c>
      <c r="C50" s="12">
        <v>1764150.88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</row>
    <row r="51" spans="1:17" x14ac:dyDescent="0.2">
      <c r="A51" s="10" t="s">
        <v>31</v>
      </c>
      <c r="B51" s="29" t="s">
        <v>21</v>
      </c>
      <c r="C51" s="12">
        <v>53246428.460000001</v>
      </c>
      <c r="D51" s="12">
        <v>55910215.912</v>
      </c>
      <c r="E51" s="12">
        <v>56901218.530000001</v>
      </c>
      <c r="F51" s="12">
        <v>49518579.079999998</v>
      </c>
      <c r="G51" s="12">
        <v>45372452.07</v>
      </c>
      <c r="H51" s="12">
        <v>44253917.693561502</v>
      </c>
      <c r="I51" s="12">
        <v>42269788.421226002</v>
      </c>
      <c r="J51" s="12">
        <v>39301812.043511301</v>
      </c>
      <c r="K51" s="12">
        <v>38932452.4330348</v>
      </c>
      <c r="L51" s="12">
        <v>39836336.134738304</v>
      </c>
      <c r="M51" s="12">
        <v>37340514.120118201</v>
      </c>
    </row>
    <row r="52" spans="1:17" x14ac:dyDescent="0.2">
      <c r="A52" s="10" t="s">
        <v>63</v>
      </c>
      <c r="B52" s="14" t="s">
        <v>64</v>
      </c>
      <c r="C52" s="12">
        <v>53246428.460000001</v>
      </c>
      <c r="D52" s="12">
        <v>55910215.912</v>
      </c>
      <c r="E52" s="12">
        <v>56901218.530000001</v>
      </c>
      <c r="F52" s="12">
        <v>49518579.079999998</v>
      </c>
      <c r="G52" s="12">
        <v>45372452.07</v>
      </c>
      <c r="H52" s="12">
        <v>44253917.693561502</v>
      </c>
      <c r="I52" s="12">
        <v>42269788.421226002</v>
      </c>
      <c r="J52" s="12">
        <v>39301812.043511301</v>
      </c>
      <c r="K52" s="12">
        <v>38932452.4330348</v>
      </c>
      <c r="L52" s="12">
        <v>39836336.134738304</v>
      </c>
      <c r="M52" s="12">
        <v>37340514.120118201</v>
      </c>
    </row>
    <row r="53" spans="1:17" x14ac:dyDescent="0.2">
      <c r="A53" s="10" t="s">
        <v>65</v>
      </c>
      <c r="B53" s="14" t="s">
        <v>66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</row>
    <row r="54" spans="1:17" x14ac:dyDescent="0.2">
      <c r="A54" s="10" t="s">
        <v>67</v>
      </c>
      <c r="B54" s="29" t="s">
        <v>68</v>
      </c>
      <c r="C54" s="12">
        <v>10828663.470000001</v>
      </c>
      <c r="D54" s="12">
        <v>11426317.859999999</v>
      </c>
      <c r="E54" s="12">
        <v>12235107.4</v>
      </c>
      <c r="F54" s="12">
        <v>13297053.24</v>
      </c>
      <c r="G54" s="12">
        <v>13967801.6</v>
      </c>
      <c r="H54" s="12">
        <v>14768010.300000001</v>
      </c>
      <c r="I54" s="12">
        <v>15968420.300000001</v>
      </c>
      <c r="J54" s="12">
        <v>16347845.6</v>
      </c>
      <c r="K54" s="12">
        <v>17009564.629999999</v>
      </c>
      <c r="L54" s="12">
        <v>17519851.57</v>
      </c>
      <c r="M54" s="12">
        <v>18145447.120000001</v>
      </c>
    </row>
    <row r="55" spans="1:17" x14ac:dyDescent="0.2">
      <c r="A55" s="10" t="s">
        <v>69</v>
      </c>
      <c r="B55" s="29" t="s">
        <v>70</v>
      </c>
      <c r="C55" s="12">
        <v>15471336.529999999</v>
      </c>
      <c r="D55" s="12">
        <v>16373682.140000001</v>
      </c>
      <c r="E55" s="12">
        <v>16864892.600000001</v>
      </c>
      <c r="F55" s="12">
        <v>17839946.760000002</v>
      </c>
      <c r="G55" s="12">
        <v>18885198.399999999</v>
      </c>
      <c r="H55" s="12">
        <v>19651754.350000001</v>
      </c>
      <c r="I55" s="12">
        <v>19949985.440000001</v>
      </c>
      <c r="J55" s="12">
        <v>20499852.399999999</v>
      </c>
      <c r="K55" s="12">
        <v>21495261.850000001</v>
      </c>
      <c r="L55" s="12">
        <v>21855142.140000001</v>
      </c>
      <c r="M55" s="12">
        <v>22510796.399999999</v>
      </c>
    </row>
    <row r="56" spans="1:17" x14ac:dyDescent="0.2">
      <c r="A56" s="10" t="s">
        <v>71</v>
      </c>
      <c r="B56" s="29" t="s">
        <v>72</v>
      </c>
      <c r="C56" s="12">
        <v>2009300</v>
      </c>
      <c r="D56" s="12">
        <v>2130000</v>
      </c>
      <c r="E56" s="12">
        <v>1843479.78</v>
      </c>
      <c r="F56" s="12">
        <v>1850000</v>
      </c>
      <c r="G56" s="12">
        <v>2016800</v>
      </c>
      <c r="H56" s="12">
        <v>2008931</v>
      </c>
      <c r="I56" s="12">
        <v>1814585</v>
      </c>
      <c r="J56" s="12">
        <v>2113618</v>
      </c>
      <c r="K56" s="12">
        <v>1812378</v>
      </c>
      <c r="L56" s="12">
        <v>2002378</v>
      </c>
      <c r="M56" s="12">
        <v>1907722</v>
      </c>
    </row>
    <row r="57" spans="1:17" x14ac:dyDescent="0.2">
      <c r="A57" s="7" t="s">
        <v>12</v>
      </c>
      <c r="B57" s="8" t="s">
        <v>73</v>
      </c>
      <c r="C57" s="9">
        <v>130547475.27203703</v>
      </c>
      <c r="D57" s="9">
        <v>117556954.30370371</v>
      </c>
      <c r="E57" s="9">
        <v>98056258.743981525</v>
      </c>
      <c r="F57" s="9">
        <v>84244270.994259313</v>
      </c>
      <c r="G57" s="9">
        <v>71564561.118148208</v>
      </c>
      <c r="H57" s="9">
        <v>65877883.558148205</v>
      </c>
      <c r="I57" s="9">
        <v>64698292.478148207</v>
      </c>
      <c r="J57" s="9">
        <v>63023019.238148205</v>
      </c>
      <c r="K57" s="9">
        <v>60913784.838148206</v>
      </c>
      <c r="L57" s="9">
        <v>58367969.288148209</v>
      </c>
      <c r="M57" s="9">
        <v>57351460.118148208</v>
      </c>
    </row>
    <row r="58" spans="1:17" x14ac:dyDescent="0.2">
      <c r="A58" s="15"/>
      <c r="B58" s="15" t="s">
        <v>74</v>
      </c>
      <c r="C58" s="30">
        <f>C40+C32</f>
        <v>299399895.20416665</v>
      </c>
      <c r="D58" s="30">
        <f t="shared" ref="D58:M58" si="9">D40+D32</f>
        <v>301396783.11408335</v>
      </c>
      <c r="E58" s="30">
        <f t="shared" si="9"/>
        <v>282621307.64286488</v>
      </c>
      <c r="F58" s="30">
        <f t="shared" si="9"/>
        <v>265415671.59178895</v>
      </c>
      <c r="G58" s="30">
        <f t="shared" si="9"/>
        <v>249126888.70052969</v>
      </c>
      <c r="H58" s="30">
        <f t="shared" si="9"/>
        <v>245337465.81455797</v>
      </c>
      <c r="I58" s="30">
        <f t="shared" si="9"/>
        <v>246442435.11699995</v>
      </c>
      <c r="J58" s="30">
        <f t="shared" si="9"/>
        <v>247448249.7425577</v>
      </c>
      <c r="K58" s="30">
        <f t="shared" si="9"/>
        <v>247214548.97716662</v>
      </c>
      <c r="L58" s="30">
        <f t="shared" si="9"/>
        <v>247253840.38891667</v>
      </c>
      <c r="M58" s="30">
        <f t="shared" si="9"/>
        <v>248461419.01066667</v>
      </c>
    </row>
    <row r="59" spans="1:17" x14ac:dyDescent="0.2">
      <c r="A59" s="31"/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</row>
    <row r="60" spans="1:17" x14ac:dyDescent="0.2">
      <c r="A60" s="34"/>
      <c r="B60" s="34"/>
      <c r="C60" s="34"/>
      <c r="D60" s="34"/>
      <c r="E60" s="35"/>
      <c r="F60" s="35"/>
      <c r="G60" s="35"/>
      <c r="H60" s="35"/>
      <c r="I60" s="35"/>
      <c r="J60" s="35"/>
      <c r="K60" s="36"/>
      <c r="L60" s="35"/>
      <c r="M60" s="35"/>
    </row>
    <row r="61" spans="1:17" ht="15.75" x14ac:dyDescent="0.2">
      <c r="A61" s="68" t="s">
        <v>161</v>
      </c>
      <c r="B61" s="68"/>
      <c r="C61" s="37"/>
      <c r="D61" s="37"/>
      <c r="E61" s="35"/>
      <c r="F61" s="35"/>
      <c r="G61" s="35"/>
      <c r="H61" s="35"/>
      <c r="I61" s="35"/>
      <c r="J61" s="35"/>
      <c r="K61" s="36"/>
      <c r="L61" s="35"/>
      <c r="M61" s="35"/>
    </row>
    <row r="62" spans="1:17" x14ac:dyDescent="0.2">
      <c r="A62" s="53" t="s">
        <v>75</v>
      </c>
      <c r="B62" s="54"/>
      <c r="C62" s="57" t="s">
        <v>76</v>
      </c>
      <c r="D62" s="58"/>
      <c r="E62" s="58"/>
      <c r="F62" s="58"/>
      <c r="G62" s="58"/>
      <c r="H62" s="58"/>
      <c r="I62" s="58"/>
      <c r="J62" s="58"/>
      <c r="K62" s="58"/>
      <c r="L62" s="58"/>
      <c r="M62" s="59"/>
    </row>
    <row r="63" spans="1:17" x14ac:dyDescent="0.2">
      <c r="A63" s="55"/>
      <c r="B63" s="56"/>
      <c r="C63" s="38">
        <v>46022</v>
      </c>
      <c r="D63" s="38">
        <v>46387</v>
      </c>
      <c r="E63" s="38">
        <v>46752</v>
      </c>
      <c r="F63" s="38">
        <v>47118</v>
      </c>
      <c r="G63" s="38">
        <v>47483</v>
      </c>
      <c r="H63" s="38">
        <v>47848</v>
      </c>
      <c r="I63" s="38">
        <v>48213</v>
      </c>
      <c r="J63" s="38">
        <v>48579</v>
      </c>
      <c r="K63" s="39">
        <v>48944</v>
      </c>
      <c r="L63" s="38">
        <v>49309</v>
      </c>
      <c r="M63" s="38">
        <v>49674</v>
      </c>
    </row>
    <row r="64" spans="1:17" ht="25.5" x14ac:dyDescent="0.2">
      <c r="A64" s="40" t="s">
        <v>4</v>
      </c>
      <c r="B64" s="41" t="s">
        <v>77</v>
      </c>
      <c r="C64" s="42">
        <f>C65+C66+C67+C68</f>
        <v>518086889.63999999</v>
      </c>
      <c r="D64" s="42">
        <f t="shared" ref="D64:M64" si="10">D65+D66+D67+D68</f>
        <v>557338242.21000004</v>
      </c>
      <c r="E64" s="42">
        <f t="shared" si="10"/>
        <v>591961123.83853149</v>
      </c>
      <c r="F64" s="42">
        <f t="shared" si="10"/>
        <v>621144273.26291132</v>
      </c>
      <c r="G64" s="42">
        <f t="shared" si="10"/>
        <v>651830399.19798577</v>
      </c>
      <c r="H64" s="42">
        <f t="shared" si="10"/>
        <v>682273282.74565792</v>
      </c>
      <c r="I64" s="42">
        <f t="shared" si="10"/>
        <v>712029286.5146327</v>
      </c>
      <c r="J64" s="42">
        <f t="shared" si="10"/>
        <v>739473518.67749858</v>
      </c>
      <c r="K64" s="42">
        <f t="shared" si="10"/>
        <v>768092124.1052475</v>
      </c>
      <c r="L64" s="42">
        <f t="shared" si="10"/>
        <v>796722065.48804939</v>
      </c>
      <c r="M64" s="42">
        <f t="shared" si="10"/>
        <v>825689078.68277431</v>
      </c>
    </row>
    <row r="65" spans="1:13" x14ac:dyDescent="0.2">
      <c r="A65" s="43" t="s">
        <v>78</v>
      </c>
      <c r="B65" s="44" t="s">
        <v>79</v>
      </c>
      <c r="C65" s="45">
        <v>518086889.63999999</v>
      </c>
      <c r="D65" s="45">
        <v>557338242.21000004</v>
      </c>
      <c r="E65" s="45">
        <v>591961123.83853149</v>
      </c>
      <c r="F65" s="45">
        <v>621144273.26291132</v>
      </c>
      <c r="G65" s="45">
        <v>651830399.19798577</v>
      </c>
      <c r="H65" s="45">
        <v>682273282.74565792</v>
      </c>
      <c r="I65" s="45">
        <v>712029286.5146327</v>
      </c>
      <c r="J65" s="45">
        <v>739473518.67749858</v>
      </c>
      <c r="K65" s="45">
        <v>768092124.1052475</v>
      </c>
      <c r="L65" s="45">
        <v>796722065.48804939</v>
      </c>
      <c r="M65" s="45">
        <v>825689078.68277431</v>
      </c>
    </row>
    <row r="66" spans="1:13" ht="38.25" x14ac:dyDescent="0.2">
      <c r="A66" s="43" t="s">
        <v>80</v>
      </c>
      <c r="B66" s="44" t="s">
        <v>81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</row>
    <row r="67" spans="1:13" ht="25.5" x14ac:dyDescent="0.2">
      <c r="A67" s="43" t="s">
        <v>82</v>
      </c>
      <c r="B67" s="44" t="s">
        <v>83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</row>
    <row r="68" spans="1:13" ht="25.5" x14ac:dyDescent="0.2">
      <c r="A68" s="43" t="s">
        <v>84</v>
      </c>
      <c r="B68" s="44" t="s">
        <v>85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</row>
    <row r="69" spans="1:13" x14ac:dyDescent="0.2">
      <c r="A69" s="40" t="s">
        <v>16</v>
      </c>
      <c r="B69" s="41" t="s">
        <v>86</v>
      </c>
      <c r="C69" s="42">
        <f>C70+C71+C72+C73+C75+C76+C78+C79</f>
        <v>551097196.71583331</v>
      </c>
      <c r="D69" s="42">
        <f t="shared" ref="D69:M69" si="11">D70+D71+D72+D73+D75+D76+D78+D79</f>
        <v>585069369.19208324</v>
      </c>
      <c r="E69" s="42">
        <f t="shared" si="11"/>
        <v>620056172.8177501</v>
      </c>
      <c r="F69" s="42">
        <f t="shared" si="11"/>
        <v>645036306.84398735</v>
      </c>
      <c r="G69" s="42">
        <f t="shared" si="11"/>
        <v>668388953.64924502</v>
      </c>
      <c r="H69" s="42">
        <f t="shared" si="11"/>
        <v>692296986.99720371</v>
      </c>
      <c r="I69" s="42">
        <f t="shared" si="11"/>
        <v>715113265.81655157</v>
      </c>
      <c r="J69" s="42">
        <f t="shared" si="11"/>
        <v>743476851.06741703</v>
      </c>
      <c r="K69" s="42">
        <f t="shared" si="11"/>
        <v>774355297.91426206</v>
      </c>
      <c r="L69" s="42">
        <f t="shared" si="11"/>
        <v>803393842.58200288</v>
      </c>
      <c r="M69" s="42">
        <f t="shared" si="11"/>
        <v>829698721.57540417</v>
      </c>
    </row>
    <row r="70" spans="1:13" x14ac:dyDescent="0.2">
      <c r="A70" s="43" t="s">
        <v>87</v>
      </c>
      <c r="B70" s="44" t="s">
        <v>88</v>
      </c>
      <c r="C70" s="46">
        <v>20163958.035833333</v>
      </c>
      <c r="D70" s="46">
        <v>28398174.600083336</v>
      </c>
      <c r="E70" s="46">
        <v>32640291.725749999</v>
      </c>
      <c r="F70" s="46">
        <v>31776238.125749998</v>
      </c>
      <c r="G70" s="46">
        <v>27829318.06075</v>
      </c>
      <c r="H70" s="46">
        <v>24628260.272833332</v>
      </c>
      <c r="I70" s="46">
        <v>21505012.628249999</v>
      </c>
      <c r="J70" s="46">
        <v>18447267.751583334</v>
      </c>
      <c r="K70" s="46">
        <v>19159934.06825</v>
      </c>
      <c r="L70" s="46">
        <v>20062038.628249999</v>
      </c>
      <c r="M70" s="46">
        <v>16974205.378249999</v>
      </c>
    </row>
    <row r="71" spans="1:13" x14ac:dyDescent="0.2">
      <c r="A71" s="43" t="s">
        <v>89</v>
      </c>
      <c r="B71" s="44" t="s">
        <v>90</v>
      </c>
      <c r="C71" s="45">
        <v>195193599.75999996</v>
      </c>
      <c r="D71" s="45">
        <v>202576528.16</v>
      </c>
      <c r="E71" s="45">
        <v>212626528.16</v>
      </c>
      <c r="F71" s="45">
        <v>223326528.16</v>
      </c>
      <c r="G71" s="45">
        <v>234026528.16</v>
      </c>
      <c r="H71" s="45">
        <v>245876528.16</v>
      </c>
      <c r="I71" s="45">
        <v>255826528.16</v>
      </c>
      <c r="J71" s="45">
        <v>266379589.28639999</v>
      </c>
      <c r="K71" s="45">
        <v>277511589.28639996</v>
      </c>
      <c r="L71" s="45">
        <v>287241589.28639996</v>
      </c>
      <c r="M71" s="45">
        <v>296371589.28639996</v>
      </c>
    </row>
    <row r="72" spans="1:13" x14ac:dyDescent="0.2">
      <c r="A72" s="43" t="s">
        <v>91</v>
      </c>
      <c r="B72" s="44" t="s">
        <v>92</v>
      </c>
      <c r="C72" s="45">
        <v>126224959.50999999</v>
      </c>
      <c r="D72" s="46">
        <v>132985248.16</v>
      </c>
      <c r="E72" s="45">
        <v>140831934.66</v>
      </c>
      <c r="F72" s="45">
        <v>145985248.16</v>
      </c>
      <c r="G72" s="45">
        <v>151085248.16</v>
      </c>
      <c r="H72" s="45">
        <v>155735248.16</v>
      </c>
      <c r="I72" s="45">
        <v>160705248.16</v>
      </c>
      <c r="J72" s="45">
        <v>170133458.0864</v>
      </c>
      <c r="K72" s="45">
        <v>177231040.21252063</v>
      </c>
      <c r="L72" s="45">
        <v>187088253.58887357</v>
      </c>
      <c r="M72" s="45">
        <v>195607464.52317524</v>
      </c>
    </row>
    <row r="73" spans="1:13" x14ac:dyDescent="0.2">
      <c r="A73" s="43" t="s">
        <v>93</v>
      </c>
      <c r="B73" s="44" t="s">
        <v>94</v>
      </c>
      <c r="C73" s="46">
        <v>684520.81</v>
      </c>
      <c r="D73" s="46">
        <v>750000</v>
      </c>
      <c r="E73" s="46">
        <v>950000</v>
      </c>
      <c r="F73" s="46">
        <v>1040874.1262373015</v>
      </c>
      <c r="G73" s="46">
        <v>1140440.9964950166</v>
      </c>
      <c r="H73" s="46">
        <v>1249532.1323704715</v>
      </c>
      <c r="I73" s="46">
        <v>1369058.596301628</v>
      </c>
      <c r="J73" s="46">
        <v>1423820.9401536933</v>
      </c>
      <c r="K73" s="46">
        <v>1560019.3442114196</v>
      </c>
      <c r="L73" s="46">
        <v>1709246.0755993151</v>
      </c>
      <c r="M73" s="46">
        <v>1872747.3846989197</v>
      </c>
    </row>
    <row r="74" spans="1:13" x14ac:dyDescent="0.2">
      <c r="A74" s="43" t="s">
        <v>95</v>
      </c>
      <c r="B74" s="44" t="s">
        <v>96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</row>
    <row r="75" spans="1:13" x14ac:dyDescent="0.2">
      <c r="A75" s="43" t="s">
        <v>97</v>
      </c>
      <c r="B75" s="44" t="s">
        <v>98</v>
      </c>
      <c r="C75" s="45">
        <v>174493333.22400001</v>
      </c>
      <c r="D75" s="45">
        <v>184136579.14848</v>
      </c>
      <c r="E75" s="45">
        <v>194762579.14848</v>
      </c>
      <c r="F75" s="45">
        <v>202658579.14848</v>
      </c>
      <c r="G75" s="45">
        <v>212066579.14848</v>
      </c>
      <c r="H75" s="45">
        <v>220718579.14848</v>
      </c>
      <c r="I75" s="45">
        <v>229706579.14848</v>
      </c>
      <c r="J75" s="45">
        <v>239194722.31441918</v>
      </c>
      <c r="K75" s="45">
        <v>248686722.31441918</v>
      </c>
      <c r="L75" s="45">
        <v>255574722.31441918</v>
      </c>
      <c r="M75" s="45">
        <v>265049922.31441918</v>
      </c>
    </row>
    <row r="76" spans="1:13" ht="25.5" x14ac:dyDescent="0.2">
      <c r="A76" s="43" t="s">
        <v>99</v>
      </c>
      <c r="B76" s="44" t="s">
        <v>100</v>
      </c>
      <c r="C76" s="46">
        <v>33236825.375999998</v>
      </c>
      <c r="D76" s="46">
        <v>35073634.123520002</v>
      </c>
      <c r="E76" s="46">
        <v>37097634.123520002</v>
      </c>
      <c r="F76" s="46">
        <v>38601634.123520002</v>
      </c>
      <c r="G76" s="46">
        <v>40393634.123520002</v>
      </c>
      <c r="H76" s="46">
        <v>42041634.123520002</v>
      </c>
      <c r="I76" s="46">
        <v>43753634.123520002</v>
      </c>
      <c r="J76" s="46">
        <v>45560899.488460802</v>
      </c>
      <c r="K76" s="46">
        <v>47368899.488460802</v>
      </c>
      <c r="L76" s="46">
        <v>48680899.488460802</v>
      </c>
      <c r="M76" s="46">
        <v>50485699.488460802</v>
      </c>
    </row>
    <row r="77" spans="1:13" x14ac:dyDescent="0.2">
      <c r="A77" s="43" t="s">
        <v>95</v>
      </c>
      <c r="B77" s="44" t="s">
        <v>101</v>
      </c>
      <c r="C77" s="46">
        <v>14956571.419199999</v>
      </c>
      <c r="D77" s="46">
        <v>15783135.355584001</v>
      </c>
      <c r="E77" s="46">
        <v>16693935.355584001</v>
      </c>
      <c r="F77" s="46">
        <v>17370735.355584003</v>
      </c>
      <c r="G77" s="46">
        <v>18177135.355584003</v>
      </c>
      <c r="H77" s="46">
        <v>18918735.355584003</v>
      </c>
      <c r="I77" s="46">
        <v>19689135.355584003</v>
      </c>
      <c r="J77" s="46">
        <v>20502404.769807361</v>
      </c>
      <c r="K77" s="46">
        <v>21316004.769807361</v>
      </c>
      <c r="L77" s="46">
        <v>21906404.769807361</v>
      </c>
      <c r="M77" s="46">
        <v>22718564.769807361</v>
      </c>
    </row>
    <row r="78" spans="1:13" x14ac:dyDescent="0.2">
      <c r="A78" s="43" t="s">
        <v>102</v>
      </c>
      <c r="B78" s="44" t="s">
        <v>103</v>
      </c>
      <c r="C78" s="46">
        <v>1100000</v>
      </c>
      <c r="D78" s="45">
        <v>1149205</v>
      </c>
      <c r="E78" s="46">
        <v>1147205</v>
      </c>
      <c r="F78" s="46">
        <v>1647205</v>
      </c>
      <c r="G78" s="46">
        <v>1847205</v>
      </c>
      <c r="H78" s="46">
        <v>2047205</v>
      </c>
      <c r="I78" s="46">
        <v>2247205</v>
      </c>
      <c r="J78" s="46">
        <v>2337093.2000000002</v>
      </c>
      <c r="K78" s="46">
        <v>2837093.2</v>
      </c>
      <c r="L78" s="46">
        <v>3037093.2</v>
      </c>
      <c r="M78" s="46">
        <v>3337093.2</v>
      </c>
    </row>
    <row r="79" spans="1:13" x14ac:dyDescent="0.2">
      <c r="A79" s="43" t="s">
        <v>104</v>
      </c>
      <c r="B79" s="44" t="s">
        <v>105</v>
      </c>
      <c r="C79" s="46">
        <v>0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</row>
    <row r="80" spans="1:13" x14ac:dyDescent="0.2">
      <c r="A80" s="40" t="s">
        <v>34</v>
      </c>
      <c r="B80" s="41" t="s">
        <v>106</v>
      </c>
      <c r="C80" s="42">
        <f>C64-C69</f>
        <v>-33010307.075833321</v>
      </c>
      <c r="D80" s="42">
        <f t="shared" ref="D80:M80" si="12">D64-D69</f>
        <v>-27731126.982083201</v>
      </c>
      <c r="E80" s="42">
        <f t="shared" si="12"/>
        <v>-28095048.979218602</v>
      </c>
      <c r="F80" s="42">
        <f t="shared" si="12"/>
        <v>-23892033.581076026</v>
      </c>
      <c r="G80" s="42">
        <f t="shared" si="12"/>
        <v>-16558554.451259255</v>
      </c>
      <c r="H80" s="42">
        <f t="shared" si="12"/>
        <v>-10023704.251545787</v>
      </c>
      <c r="I80" s="42">
        <f t="shared" si="12"/>
        <v>-3083979.3019188643</v>
      </c>
      <c r="J80" s="42">
        <f t="shared" si="12"/>
        <v>-4003332.3899184465</v>
      </c>
      <c r="K80" s="42">
        <f t="shared" si="12"/>
        <v>-6263173.8090145588</v>
      </c>
      <c r="L80" s="42">
        <f t="shared" si="12"/>
        <v>-6671777.0939534903</v>
      </c>
      <c r="M80" s="42">
        <f t="shared" si="12"/>
        <v>-4009642.8926298618</v>
      </c>
    </row>
    <row r="81" spans="1:13" x14ac:dyDescent="0.2">
      <c r="A81" s="40" t="s">
        <v>36</v>
      </c>
      <c r="B81" s="41" t="s">
        <v>107</v>
      </c>
      <c r="C81" s="42">
        <f>C82+C83+C84+C85</f>
        <v>39775334.367962964</v>
      </c>
      <c r="D81" s="42">
        <f t="shared" ref="D81:M81" si="13">D82+D83+D84+D85</f>
        <v>33035003.588333316</v>
      </c>
      <c r="E81" s="42">
        <f t="shared" si="13"/>
        <v>35223487.569722198</v>
      </c>
      <c r="F81" s="42">
        <f t="shared" si="13"/>
        <v>32046636.00972221</v>
      </c>
      <c r="G81" s="42">
        <f t="shared" si="13"/>
        <v>24841424.876111113</v>
      </c>
      <c r="H81" s="42">
        <f t="shared" si="13"/>
        <v>17849392.560000002</v>
      </c>
      <c r="I81" s="42">
        <f t="shared" si="13"/>
        <v>13343306.08</v>
      </c>
      <c r="J81" s="42">
        <f t="shared" si="13"/>
        <v>13840488.24</v>
      </c>
      <c r="K81" s="42">
        <f t="shared" si="13"/>
        <v>14275449.4</v>
      </c>
      <c r="L81" s="42">
        <f t="shared" si="13"/>
        <v>14712030.550000001</v>
      </c>
      <c r="M81" s="42">
        <f t="shared" si="13"/>
        <v>13182824.17</v>
      </c>
    </row>
    <row r="82" spans="1:13" ht="25.5" x14ac:dyDescent="0.2">
      <c r="A82" s="43" t="s">
        <v>108</v>
      </c>
      <c r="B82" s="44" t="s">
        <v>109</v>
      </c>
      <c r="C82" s="46">
        <v>0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</row>
    <row r="83" spans="1:13" x14ac:dyDescent="0.2">
      <c r="A83" s="43" t="s">
        <v>110</v>
      </c>
      <c r="B83" s="44" t="s">
        <v>111</v>
      </c>
      <c r="C83" s="46">
        <v>23142424.937962964</v>
      </c>
      <c r="D83" s="46">
        <v>28776428.468333315</v>
      </c>
      <c r="E83" s="46">
        <v>30762533.0597222</v>
      </c>
      <c r="F83" s="46">
        <v>27385921.00972221</v>
      </c>
      <c r="G83" s="46">
        <v>20179709.876111113</v>
      </c>
      <c r="H83" s="46">
        <v>13186677.560000001</v>
      </c>
      <c r="I83" s="46">
        <v>8679591.0800000001</v>
      </c>
      <c r="J83" s="46">
        <v>9175273.2400000002</v>
      </c>
      <c r="K83" s="46">
        <v>9609234.4000000004</v>
      </c>
      <c r="L83" s="46">
        <v>10045815.550000001</v>
      </c>
      <c r="M83" s="46">
        <v>8516509.1699999999</v>
      </c>
    </row>
    <row r="84" spans="1:13" ht="25.5" x14ac:dyDescent="0.2">
      <c r="A84" s="43" t="s">
        <v>112</v>
      </c>
      <c r="B84" s="44" t="s">
        <v>113</v>
      </c>
      <c r="C84" s="46">
        <v>0</v>
      </c>
      <c r="D84" s="46"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</row>
    <row r="85" spans="1:13" x14ac:dyDescent="0.2">
      <c r="A85" s="43" t="s">
        <v>114</v>
      </c>
      <c r="B85" s="44" t="s">
        <v>115</v>
      </c>
      <c r="C85" s="46">
        <v>16632909.429999998</v>
      </c>
      <c r="D85" s="46">
        <v>4258575.12</v>
      </c>
      <c r="E85" s="46">
        <v>4460954.51</v>
      </c>
      <c r="F85" s="46">
        <v>4660715</v>
      </c>
      <c r="G85" s="46">
        <v>4661715</v>
      </c>
      <c r="H85" s="46">
        <v>4662715</v>
      </c>
      <c r="I85" s="46">
        <v>4663715</v>
      </c>
      <c r="J85" s="46">
        <v>4665215</v>
      </c>
      <c r="K85" s="46">
        <v>4666215</v>
      </c>
      <c r="L85" s="46">
        <v>4666215</v>
      </c>
      <c r="M85" s="46">
        <v>4666315</v>
      </c>
    </row>
    <row r="86" spans="1:13" x14ac:dyDescent="0.2">
      <c r="A86" s="40" t="s">
        <v>116</v>
      </c>
      <c r="B86" s="41" t="s">
        <v>117</v>
      </c>
      <c r="C86" s="42">
        <f>C87+C88+C89</f>
        <v>2938403.3200000003</v>
      </c>
      <c r="D86" s="42">
        <f t="shared" ref="D86:M86" si="14">D87+D88+D89</f>
        <v>1649205</v>
      </c>
      <c r="E86" s="42">
        <f t="shared" si="14"/>
        <v>1947205</v>
      </c>
      <c r="F86" s="42">
        <f t="shared" si="14"/>
        <v>1627405</v>
      </c>
      <c r="G86" s="42">
        <f t="shared" si="14"/>
        <v>1538905</v>
      </c>
      <c r="H86" s="42">
        <f t="shared" si="14"/>
        <v>1941005</v>
      </c>
      <c r="I86" s="42">
        <f t="shared" si="14"/>
        <v>1948005</v>
      </c>
      <c r="J86" s="42">
        <f t="shared" si="14"/>
        <v>1949105</v>
      </c>
      <c r="K86" s="42">
        <f t="shared" si="14"/>
        <v>1853105</v>
      </c>
      <c r="L86" s="42">
        <f t="shared" si="14"/>
        <v>1903105</v>
      </c>
      <c r="M86" s="42">
        <f t="shared" si="14"/>
        <v>1954605</v>
      </c>
    </row>
    <row r="87" spans="1:13" ht="25.5" x14ac:dyDescent="0.2">
      <c r="A87" s="43" t="s">
        <v>118</v>
      </c>
      <c r="B87" s="44" t="s">
        <v>119</v>
      </c>
      <c r="C87" s="46">
        <v>0</v>
      </c>
      <c r="D87" s="46"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</row>
    <row r="88" spans="1:13" ht="25.5" x14ac:dyDescent="0.2">
      <c r="A88" s="43" t="s">
        <v>120</v>
      </c>
      <c r="B88" s="44" t="s">
        <v>113</v>
      </c>
      <c r="C88" s="46">
        <v>0</v>
      </c>
      <c r="D88" s="46">
        <v>0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</row>
    <row r="89" spans="1:13" x14ac:dyDescent="0.2">
      <c r="A89" s="43" t="s">
        <v>121</v>
      </c>
      <c r="B89" s="44" t="s">
        <v>122</v>
      </c>
      <c r="C89" s="46">
        <v>2938403.3200000003</v>
      </c>
      <c r="D89" s="46">
        <v>1649205</v>
      </c>
      <c r="E89" s="46">
        <v>1947205</v>
      </c>
      <c r="F89" s="46">
        <v>1627405</v>
      </c>
      <c r="G89" s="46">
        <v>1538905</v>
      </c>
      <c r="H89" s="46">
        <v>1941005</v>
      </c>
      <c r="I89" s="46">
        <v>1948005</v>
      </c>
      <c r="J89" s="46">
        <v>1949105</v>
      </c>
      <c r="K89" s="46">
        <v>1853105</v>
      </c>
      <c r="L89" s="46">
        <v>1903105</v>
      </c>
      <c r="M89" s="46">
        <v>1954605</v>
      </c>
    </row>
    <row r="90" spans="1:13" x14ac:dyDescent="0.2">
      <c r="A90" s="40" t="s">
        <v>123</v>
      </c>
      <c r="B90" s="41" t="s">
        <v>124</v>
      </c>
      <c r="C90" s="42">
        <f>C80+C81-C86</f>
        <v>3826623.972129643</v>
      </c>
      <c r="D90" s="42">
        <f t="shared" ref="D90:M90" si="15">D80+D81-D86</f>
        <v>3654671.6062501147</v>
      </c>
      <c r="E90" s="42">
        <f t="shared" si="15"/>
        <v>5181233.5905035958</v>
      </c>
      <c r="F90" s="42">
        <f t="shared" si="15"/>
        <v>6527197.4286461845</v>
      </c>
      <c r="G90" s="42">
        <f t="shared" si="15"/>
        <v>6743965.4248518571</v>
      </c>
      <c r="H90" s="42">
        <f t="shared" si="15"/>
        <v>5884683.3084542155</v>
      </c>
      <c r="I90" s="42">
        <f t="shared" si="15"/>
        <v>8311321.7780811358</v>
      </c>
      <c r="J90" s="42">
        <f t="shared" si="15"/>
        <v>7888050.8500815537</v>
      </c>
      <c r="K90" s="42">
        <f t="shared" si="15"/>
        <v>6159170.5909854416</v>
      </c>
      <c r="L90" s="42">
        <f t="shared" si="15"/>
        <v>6137148.4560465105</v>
      </c>
      <c r="M90" s="42">
        <f t="shared" si="15"/>
        <v>7218576.2773701381</v>
      </c>
    </row>
    <row r="91" spans="1:13" x14ac:dyDescent="0.2">
      <c r="A91" s="40" t="s">
        <v>125</v>
      </c>
      <c r="B91" s="41" t="s">
        <v>126</v>
      </c>
      <c r="C91" s="42">
        <f>C92+C97+C99+C101+C102</f>
        <v>446915.18</v>
      </c>
      <c r="D91" s="42">
        <f t="shared" ref="D91:M91" si="16">D92+D97+D99+D101+D102</f>
        <v>585190.32999999996</v>
      </c>
      <c r="E91" s="42">
        <f t="shared" si="16"/>
        <v>430766.11</v>
      </c>
      <c r="F91" s="42">
        <f t="shared" si="16"/>
        <v>430856.14</v>
      </c>
      <c r="G91" s="42">
        <f t="shared" si="16"/>
        <v>449556.1</v>
      </c>
      <c r="H91" s="42">
        <f t="shared" si="16"/>
        <v>445465</v>
      </c>
      <c r="I91" s="42">
        <f t="shared" si="16"/>
        <v>444892.41</v>
      </c>
      <c r="J91" s="42">
        <f t="shared" si="16"/>
        <v>448304.52</v>
      </c>
      <c r="K91" s="42">
        <f t="shared" si="16"/>
        <v>446220.64</v>
      </c>
      <c r="L91" s="42">
        <f t="shared" si="16"/>
        <v>466472.52</v>
      </c>
      <c r="M91" s="42">
        <f t="shared" si="16"/>
        <v>456546.16</v>
      </c>
    </row>
    <row r="92" spans="1:13" x14ac:dyDescent="0.2">
      <c r="A92" s="43" t="s">
        <v>127</v>
      </c>
      <c r="B92" s="44" t="s">
        <v>128</v>
      </c>
      <c r="C92" s="46">
        <v>0</v>
      </c>
      <c r="D92" s="46">
        <v>0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0</v>
      </c>
      <c r="M92" s="46">
        <v>0</v>
      </c>
    </row>
    <row r="93" spans="1:13" x14ac:dyDescent="0.2">
      <c r="A93" s="43" t="s">
        <v>129</v>
      </c>
      <c r="B93" s="44" t="s">
        <v>130</v>
      </c>
      <c r="C93" s="46">
        <v>0</v>
      </c>
      <c r="D93" s="46">
        <v>0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0</v>
      </c>
      <c r="M93" s="46">
        <v>0</v>
      </c>
    </row>
    <row r="94" spans="1:13" ht="25.5" x14ac:dyDescent="0.2">
      <c r="A94" s="43" t="s">
        <v>95</v>
      </c>
      <c r="B94" s="44" t="s">
        <v>131</v>
      </c>
      <c r="C94" s="46">
        <v>0</v>
      </c>
      <c r="D94" s="46">
        <v>0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>
        <v>0</v>
      </c>
    </row>
    <row r="95" spans="1:13" x14ac:dyDescent="0.2">
      <c r="A95" s="43" t="s">
        <v>132</v>
      </c>
      <c r="B95" s="44" t="s">
        <v>133</v>
      </c>
      <c r="C95" s="46">
        <v>0</v>
      </c>
      <c r="D95" s="46">
        <v>0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0</v>
      </c>
      <c r="M95" s="46">
        <v>0</v>
      </c>
    </row>
    <row r="96" spans="1:13" ht="25.5" x14ac:dyDescent="0.2">
      <c r="A96" s="43" t="s">
        <v>95</v>
      </c>
      <c r="B96" s="44" t="s">
        <v>131</v>
      </c>
      <c r="C96" s="46">
        <v>0</v>
      </c>
      <c r="D96" s="46"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</row>
    <row r="97" spans="1:13" x14ac:dyDescent="0.2">
      <c r="A97" s="43" t="s">
        <v>134</v>
      </c>
      <c r="B97" s="44" t="s">
        <v>135</v>
      </c>
      <c r="C97" s="46">
        <v>446915.18</v>
      </c>
      <c r="D97" s="46">
        <v>585190.32999999996</v>
      </c>
      <c r="E97" s="46">
        <v>430766.11</v>
      </c>
      <c r="F97" s="46">
        <v>430856.14</v>
      </c>
      <c r="G97" s="46">
        <v>449556.1</v>
      </c>
      <c r="H97" s="46">
        <v>445465</v>
      </c>
      <c r="I97" s="46">
        <v>444892.41</v>
      </c>
      <c r="J97" s="46">
        <v>448304.52</v>
      </c>
      <c r="K97" s="46">
        <v>446220.64</v>
      </c>
      <c r="L97" s="46">
        <v>466472.52</v>
      </c>
      <c r="M97" s="46">
        <v>456546.16</v>
      </c>
    </row>
    <row r="98" spans="1:13" x14ac:dyDescent="0.2">
      <c r="A98" s="43" t="s">
        <v>95</v>
      </c>
      <c r="B98" s="44" t="s">
        <v>136</v>
      </c>
      <c r="C98" s="46">
        <v>0</v>
      </c>
      <c r="D98" s="46">
        <v>0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0</v>
      </c>
      <c r="L98" s="46">
        <v>0</v>
      </c>
      <c r="M98" s="46">
        <v>0</v>
      </c>
    </row>
    <row r="99" spans="1:13" ht="25.5" x14ac:dyDescent="0.2">
      <c r="A99" s="43" t="s">
        <v>137</v>
      </c>
      <c r="B99" s="44" t="s">
        <v>138</v>
      </c>
      <c r="C99" s="46">
        <v>0</v>
      </c>
      <c r="D99" s="46">
        <v>0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46">
        <v>0</v>
      </c>
      <c r="M99" s="46">
        <v>0</v>
      </c>
    </row>
    <row r="100" spans="1:13" x14ac:dyDescent="0.2">
      <c r="A100" s="43" t="s">
        <v>95</v>
      </c>
      <c r="B100" s="44" t="s">
        <v>139</v>
      </c>
      <c r="C100" s="46">
        <v>0</v>
      </c>
      <c r="D100" s="46">
        <v>0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6">
        <v>0</v>
      </c>
      <c r="M100" s="46">
        <v>0</v>
      </c>
    </row>
    <row r="101" spans="1:13" x14ac:dyDescent="0.2">
      <c r="A101" s="43" t="s">
        <v>140</v>
      </c>
      <c r="B101" s="44" t="s">
        <v>141</v>
      </c>
      <c r="C101" s="46">
        <v>0</v>
      </c>
      <c r="D101" s="46">
        <v>0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</row>
    <row r="102" spans="1:13" x14ac:dyDescent="0.2">
      <c r="A102" s="43" t="s">
        <v>142</v>
      </c>
      <c r="B102" s="44" t="s">
        <v>143</v>
      </c>
      <c r="C102" s="46">
        <v>0</v>
      </c>
      <c r="D102" s="46">
        <v>0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</row>
    <row r="103" spans="1:13" x14ac:dyDescent="0.2">
      <c r="A103" s="47" t="s">
        <v>144</v>
      </c>
      <c r="B103" s="48" t="s">
        <v>145</v>
      </c>
      <c r="C103" s="49">
        <f>C104+C106+C108+C109</f>
        <v>1476030.91</v>
      </c>
      <c r="D103" s="49">
        <f t="shared" ref="D103:M103" si="17">D104+D106+D108+D109</f>
        <v>3032866.6399999997</v>
      </c>
      <c r="E103" s="49">
        <f t="shared" si="17"/>
        <v>3327336.84</v>
      </c>
      <c r="F103" s="49">
        <f t="shared" si="17"/>
        <v>3081021.06</v>
      </c>
      <c r="G103" s="49">
        <f t="shared" si="17"/>
        <v>2879705.26</v>
      </c>
      <c r="H103" s="49">
        <f t="shared" si="17"/>
        <v>2633389.4699999997</v>
      </c>
      <c r="I103" s="49">
        <f t="shared" si="17"/>
        <v>2387073.69</v>
      </c>
      <c r="J103" s="49">
        <f t="shared" si="17"/>
        <v>2140757.89</v>
      </c>
      <c r="K103" s="49">
        <f t="shared" si="17"/>
        <v>1894442.11</v>
      </c>
      <c r="L103" s="49">
        <f t="shared" si="17"/>
        <v>1648126.31</v>
      </c>
      <c r="M103" s="49">
        <f t="shared" si="17"/>
        <v>1449705.27</v>
      </c>
    </row>
    <row r="104" spans="1:13" x14ac:dyDescent="0.2">
      <c r="A104" s="43" t="s">
        <v>146</v>
      </c>
      <c r="B104" s="44" t="s">
        <v>135</v>
      </c>
      <c r="C104" s="46">
        <v>1476030.91</v>
      </c>
      <c r="D104" s="46">
        <v>3032866.6399999997</v>
      </c>
      <c r="E104" s="46">
        <v>3327336.84</v>
      </c>
      <c r="F104" s="46">
        <v>3081021.06</v>
      </c>
      <c r="G104" s="46">
        <v>2879705.26</v>
      </c>
      <c r="H104" s="46">
        <v>2633389.4699999997</v>
      </c>
      <c r="I104" s="46">
        <v>2387073.69</v>
      </c>
      <c r="J104" s="46">
        <v>2140757.89</v>
      </c>
      <c r="K104" s="46">
        <v>1894442.11</v>
      </c>
      <c r="L104" s="46">
        <v>1648126.31</v>
      </c>
      <c r="M104" s="46">
        <v>1449705.27</v>
      </c>
    </row>
    <row r="105" spans="1:13" x14ac:dyDescent="0.2">
      <c r="A105" s="43" t="s">
        <v>95</v>
      </c>
      <c r="B105" s="44" t="s">
        <v>147</v>
      </c>
      <c r="C105" s="46">
        <v>0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46">
        <v>0</v>
      </c>
      <c r="M105" s="46">
        <v>0</v>
      </c>
    </row>
    <row r="106" spans="1:13" ht="25.5" x14ac:dyDescent="0.2">
      <c r="A106" s="43" t="s">
        <v>148</v>
      </c>
      <c r="B106" s="44" t="s">
        <v>149</v>
      </c>
      <c r="C106" s="46">
        <v>0</v>
      </c>
      <c r="D106" s="46">
        <v>0</v>
      </c>
      <c r="E106" s="46">
        <v>0</v>
      </c>
      <c r="F106" s="46">
        <v>0</v>
      </c>
      <c r="G106" s="46">
        <v>0</v>
      </c>
      <c r="H106" s="46">
        <v>0</v>
      </c>
      <c r="I106" s="46">
        <v>0</v>
      </c>
      <c r="J106" s="46">
        <v>0</v>
      </c>
      <c r="K106" s="46">
        <v>0</v>
      </c>
      <c r="L106" s="46">
        <v>0</v>
      </c>
      <c r="M106" s="46">
        <v>0</v>
      </c>
    </row>
    <row r="107" spans="1:13" x14ac:dyDescent="0.2">
      <c r="A107" s="43" t="s">
        <v>95</v>
      </c>
      <c r="B107" s="44" t="s">
        <v>139</v>
      </c>
      <c r="C107" s="46">
        <v>0</v>
      </c>
      <c r="D107" s="46">
        <v>0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46">
        <v>0</v>
      </c>
      <c r="M107" s="46">
        <v>0</v>
      </c>
    </row>
    <row r="108" spans="1:13" x14ac:dyDescent="0.2">
      <c r="A108" s="43" t="s">
        <v>150</v>
      </c>
      <c r="B108" s="44" t="s">
        <v>141</v>
      </c>
      <c r="C108" s="46">
        <v>0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6">
        <v>0</v>
      </c>
      <c r="M108" s="46">
        <v>0</v>
      </c>
    </row>
    <row r="109" spans="1:13" x14ac:dyDescent="0.2">
      <c r="A109" s="43" t="s">
        <v>151</v>
      </c>
      <c r="B109" s="44" t="s">
        <v>143</v>
      </c>
      <c r="C109" s="46">
        <v>0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</row>
    <row r="110" spans="1:13" x14ac:dyDescent="0.2">
      <c r="A110" s="40" t="s">
        <v>6</v>
      </c>
      <c r="B110" s="41" t="s">
        <v>152</v>
      </c>
      <c r="C110" s="42">
        <f>C90+C91-C103</f>
        <v>2797508.2421296425</v>
      </c>
      <c r="D110" s="42">
        <f t="shared" ref="D110:M110" si="18">D90+D91-D103</f>
        <v>1206995.2962501151</v>
      </c>
      <c r="E110" s="42">
        <f t="shared" si="18"/>
        <v>2284662.8605035963</v>
      </c>
      <c r="F110" s="42">
        <f t="shared" si="18"/>
        <v>3877032.5086461841</v>
      </c>
      <c r="G110" s="42">
        <f t="shared" si="18"/>
        <v>4313816.264851857</v>
      </c>
      <c r="H110" s="42">
        <f t="shared" si="18"/>
        <v>3696758.8384542158</v>
      </c>
      <c r="I110" s="42">
        <f t="shared" si="18"/>
        <v>6369140.4980811365</v>
      </c>
      <c r="J110" s="42">
        <f t="shared" si="18"/>
        <v>6195597.4800815526</v>
      </c>
      <c r="K110" s="42">
        <f t="shared" si="18"/>
        <v>4710949.1209854409</v>
      </c>
      <c r="L110" s="42">
        <f t="shared" si="18"/>
        <v>4955494.6660465095</v>
      </c>
      <c r="M110" s="42">
        <f t="shared" si="18"/>
        <v>6225417.1673701387</v>
      </c>
    </row>
    <row r="111" spans="1:13" x14ac:dyDescent="0.2">
      <c r="A111" s="40" t="s">
        <v>153</v>
      </c>
      <c r="B111" s="41" t="s">
        <v>154</v>
      </c>
      <c r="C111" s="50">
        <v>0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</row>
    <row r="112" spans="1:13" ht="25.5" x14ac:dyDescent="0.2">
      <c r="A112" s="40" t="s">
        <v>155</v>
      </c>
      <c r="B112" s="41" t="s">
        <v>156</v>
      </c>
      <c r="C112" s="50">
        <v>0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</row>
    <row r="113" spans="1:13" x14ac:dyDescent="0.2">
      <c r="A113" s="40" t="s">
        <v>157</v>
      </c>
      <c r="B113" s="41" t="s">
        <v>158</v>
      </c>
      <c r="C113" s="42">
        <f>C110-C111-C112</f>
        <v>2797508.2421296425</v>
      </c>
      <c r="D113" s="42">
        <f t="shared" ref="D113:M113" si="19">D110-D111-D112</f>
        <v>1206995.2962501151</v>
      </c>
      <c r="E113" s="42">
        <f t="shared" si="19"/>
        <v>2284662.8605035963</v>
      </c>
      <c r="F113" s="42">
        <f t="shared" si="19"/>
        <v>3877032.5086461841</v>
      </c>
      <c r="G113" s="42">
        <f t="shared" si="19"/>
        <v>4313816.264851857</v>
      </c>
      <c r="H113" s="42">
        <f t="shared" si="19"/>
        <v>3696758.8384542158</v>
      </c>
      <c r="I113" s="42">
        <f t="shared" si="19"/>
        <v>6369140.4980811365</v>
      </c>
      <c r="J113" s="42">
        <f t="shared" si="19"/>
        <v>6195597.4800815526</v>
      </c>
      <c r="K113" s="42">
        <f t="shared" si="19"/>
        <v>4710949.1209854409</v>
      </c>
      <c r="L113" s="42">
        <f t="shared" si="19"/>
        <v>4955494.6660465095</v>
      </c>
      <c r="M113" s="42">
        <f t="shared" si="19"/>
        <v>6225417.1673701387</v>
      </c>
    </row>
  </sheetData>
  <sheetProtection algorithmName="SHA-512" hashValue="bsgFCZD3k9iqSoxCsjmc/hkJSCmz9ZvFuvSkSPqgsoz7c080eLxjkX2jRcZOfepeVwZJYFU50NHZM+EQhBSsuA==" saltValue="wnGvwb4VPhY3rgfvwoeVMg==" spinCount="100000" sheet="1" objects="1" scenarios="1"/>
  <mergeCells count="11">
    <mergeCell ref="A3:B3"/>
    <mergeCell ref="A1:B1"/>
    <mergeCell ref="A62:B63"/>
    <mergeCell ref="C62:M62"/>
    <mergeCell ref="A4:A6"/>
    <mergeCell ref="B4:B6"/>
    <mergeCell ref="C4:M4"/>
    <mergeCell ref="A29:A31"/>
    <mergeCell ref="B29:B31"/>
    <mergeCell ref="C29:M29"/>
    <mergeCell ref="A61:B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2025_2035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Zarzycka</dc:creator>
  <cp:lastModifiedBy>Małgorzata Czajkowska</cp:lastModifiedBy>
  <cp:lastPrinted>2025-04-29T04:51:07Z</cp:lastPrinted>
  <dcterms:created xsi:type="dcterms:W3CDTF">2025-04-28T16:38:53Z</dcterms:created>
  <dcterms:modified xsi:type="dcterms:W3CDTF">2025-04-29T11:35:36Z</dcterms:modified>
  <cp:contentStatus/>
</cp:coreProperties>
</file>