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owita\2025 rok\PN\1 PN 24244 2025 budowa obozowiska kontenerowego - zaprojektuj i wybuduj\SWZ + załączniki\"/>
    </mc:Choice>
  </mc:AlternateContent>
  <bookViews>
    <workbookView xWindow="480" yWindow="270" windowWidth="12120" windowHeight="8940" tabRatio="677"/>
  </bookViews>
  <sheets>
    <sheet name="Strona tytułowa" sheetId="10" r:id="rId1"/>
    <sheet name="zbiorcza" sheetId="1" r:id="rId2"/>
    <sheet name="grupa 1" sheetId="2" r:id="rId3"/>
    <sheet name="grupa 2" sheetId="3" r:id="rId4"/>
    <sheet name="grupa 3" sheetId="4" r:id="rId5"/>
    <sheet name="grupa4" sheetId="5" r:id="rId6"/>
    <sheet name="grupa 5" sheetId="6" r:id="rId7"/>
    <sheet name="grupa 6" sheetId="7" r:id="rId8"/>
    <sheet name="grupa 7" sheetId="8" r:id="rId9"/>
    <sheet name="obiekt" sheetId="9" r:id="rId10"/>
    <sheet name="analiza " sheetId="12" r:id="rId11"/>
  </sheets>
  <definedNames>
    <definedName name="_xlnm.Print_Area" localSheetId="2">'grupa 1'!$A$1:$H$30</definedName>
    <definedName name="_xlnm.Print_Area" localSheetId="0">'Strona tytułowa'!$A$5:$I$51</definedName>
    <definedName name="_xlnm.Print_Area" localSheetId="1">zbiorcza!$A$1:$F$27</definedName>
  </definedNames>
  <calcPr calcId="162913"/>
</workbook>
</file>

<file path=xl/calcChain.xml><?xml version="1.0" encoding="utf-8"?>
<calcChain xmlns="http://schemas.openxmlformats.org/spreadsheetml/2006/main">
  <c r="G99" i="12" l="1"/>
  <c r="H99" i="12"/>
  <c r="G96" i="12"/>
  <c r="H96" i="12"/>
  <c r="G94" i="12"/>
  <c r="H94" i="12"/>
  <c r="G92" i="12"/>
  <c r="L92" i="12"/>
  <c r="G88" i="12"/>
  <c r="H88" i="12"/>
  <c r="G86" i="12"/>
  <c r="H86" i="12"/>
  <c r="G84" i="12"/>
  <c r="H84" i="12"/>
  <c r="G81" i="12"/>
  <c r="H81" i="12"/>
  <c r="G76" i="12"/>
  <c r="H76" i="12"/>
  <c r="L58" i="12"/>
  <c r="L45" i="12"/>
  <c r="L28" i="12"/>
  <c r="H10" i="7"/>
  <c r="H11" i="7"/>
  <c r="H12" i="7"/>
  <c r="H13" i="7"/>
  <c r="H14" i="7"/>
  <c r="H15" i="7"/>
  <c r="G8" i="7"/>
  <c r="H8" i="7"/>
  <c r="H16" i="9"/>
  <c r="H27" i="5"/>
  <c r="H26" i="5"/>
  <c r="G27" i="5"/>
  <c r="G26" i="5"/>
  <c r="G12" i="5"/>
  <c r="H12" i="5"/>
  <c r="G13" i="5"/>
  <c r="H13" i="5"/>
  <c r="G14" i="5"/>
  <c r="H14" i="5"/>
  <c r="G15" i="5"/>
  <c r="H15" i="5"/>
  <c r="G16" i="5"/>
  <c r="H16" i="5"/>
  <c r="G13" i="6"/>
  <c r="H13" i="6"/>
  <c r="C8" i="1"/>
  <c r="D8" i="1"/>
  <c r="G18" i="8"/>
  <c r="G19" i="8"/>
  <c r="H19" i="8"/>
  <c r="G11" i="8"/>
  <c r="G14" i="3"/>
  <c r="H14" i="3"/>
  <c r="G12" i="3"/>
  <c r="H12" i="3"/>
  <c r="G11" i="3"/>
  <c r="G10" i="3"/>
  <c r="G8" i="3"/>
  <c r="H8" i="3"/>
  <c r="H12" i="9"/>
  <c r="H10" i="3"/>
  <c r="H9" i="3"/>
  <c r="G16" i="4"/>
  <c r="H16" i="4"/>
  <c r="G18" i="5"/>
  <c r="H18" i="5"/>
  <c r="H17" i="5"/>
  <c r="H11" i="5"/>
  <c r="H10" i="5"/>
  <c r="H8" i="5"/>
  <c r="H14" i="9"/>
  <c r="G15" i="8"/>
  <c r="H15" i="8"/>
  <c r="G14" i="6"/>
  <c r="H14" i="6"/>
  <c r="G10" i="6"/>
  <c r="H10" i="6"/>
  <c r="G17" i="8"/>
  <c r="H17" i="8"/>
  <c r="H11" i="3"/>
  <c r="H15" i="3"/>
  <c r="G15" i="6"/>
  <c r="H15" i="6"/>
  <c r="H9" i="6"/>
  <c r="G19" i="5"/>
  <c r="H19" i="5"/>
  <c r="C4" i="9"/>
  <c r="H10" i="8"/>
  <c r="H9" i="8"/>
  <c r="H17" i="9"/>
  <c r="H10" i="9"/>
  <c r="H12" i="8"/>
  <c r="G13" i="8"/>
  <c r="H13" i="8"/>
  <c r="H14" i="8"/>
  <c r="H16" i="8"/>
  <c r="H18" i="8"/>
  <c r="H11" i="6"/>
  <c r="H12" i="6"/>
  <c r="H29" i="6"/>
  <c r="H30" i="6"/>
  <c r="H31" i="6"/>
  <c r="H34" i="6"/>
  <c r="H16" i="3"/>
  <c r="H17" i="3"/>
  <c r="H18" i="3"/>
  <c r="H19" i="3"/>
  <c r="H20" i="3"/>
  <c r="H21" i="3"/>
  <c r="H22" i="3"/>
  <c r="G8" i="2"/>
  <c r="H24" i="2"/>
  <c r="H8" i="2"/>
  <c r="A27" i="10"/>
  <c r="H16" i="6"/>
  <c r="H11" i="8"/>
  <c r="G8" i="4"/>
  <c r="G8" i="6"/>
  <c r="G15" i="9"/>
  <c r="F10" i="9"/>
  <c r="G9" i="8"/>
  <c r="G17" i="9"/>
  <c r="H9" i="7"/>
  <c r="C13" i="1"/>
  <c r="D13" i="1"/>
  <c r="G17" i="5"/>
  <c r="H8" i="4"/>
  <c r="C10" i="1"/>
  <c r="D10" i="1"/>
  <c r="H15" i="4"/>
  <c r="H92" i="12"/>
  <c r="L86" i="12"/>
  <c r="L81" i="12"/>
  <c r="L22" i="12"/>
  <c r="L27" i="12"/>
  <c r="L57" i="12"/>
  <c r="L60" i="12"/>
  <c r="L64" i="12"/>
  <c r="L88" i="12"/>
  <c r="L29" i="12"/>
  <c r="H8" i="6"/>
  <c r="H15" i="9"/>
  <c r="C14" i="1"/>
  <c r="D14" i="1"/>
  <c r="D7" i="1"/>
  <c r="H30" i="10"/>
  <c r="C12" i="1"/>
  <c r="D12" i="1"/>
  <c r="L61" i="12"/>
  <c r="G10" i="5"/>
  <c r="G8" i="5"/>
  <c r="C9" i="1"/>
  <c r="G12" i="9"/>
  <c r="G16" i="9"/>
  <c r="C11" i="1"/>
  <c r="G14" i="9"/>
  <c r="G10" i="9"/>
  <c r="C7" i="1"/>
  <c r="E34" i="10"/>
  <c r="D9" i="1"/>
  <c r="G19" i="9"/>
  <c r="G18" i="9"/>
  <c r="E38" i="10"/>
  <c r="D11" i="1"/>
  <c r="D15" i="1"/>
  <c r="H19" i="9"/>
  <c r="H18" i="9"/>
  <c r="H13" i="3"/>
  <c r="F13" i="3"/>
  <c r="G13" i="3"/>
  <c r="H23" i="5"/>
  <c r="G23" i="5"/>
  <c r="H22" i="5"/>
  <c r="G22" i="5"/>
  <c r="H24" i="5"/>
  <c r="G24" i="5"/>
  <c r="G21" i="5"/>
  <c r="H21" i="5"/>
</calcChain>
</file>

<file path=xl/comments1.xml><?xml version="1.0" encoding="utf-8"?>
<comments xmlns="http://schemas.openxmlformats.org/spreadsheetml/2006/main">
  <authors>
    <author>WB-T.Kloc</author>
  </authors>
  <commentList>
    <comment ref="A27" authorId="0" shapeId="0">
      <text>
        <r>
          <rPr>
            <b/>
            <sz val="8"/>
            <color indexed="81"/>
            <rFont val="Tahoma"/>
            <family val="2"/>
            <charset val="238"/>
          </rPr>
          <t>WB-T.Kloc: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4"/>
            <color indexed="81"/>
            <rFont val="Tahoma"/>
            <family val="2"/>
            <charset val="238"/>
          </rPr>
          <t>NAZWA AKTUALIZOWANA JEST AUTOMATYCZNIE Z PIERWSZEJ TABELI ZBIORCZEJ</t>
        </r>
      </text>
    </comment>
    <comment ref="H30" authorId="0" shapeId="0">
      <text>
        <r>
          <rPr>
            <b/>
            <sz val="8"/>
            <color indexed="81"/>
            <rFont val="Tahoma"/>
            <family val="2"/>
            <charset val="238"/>
          </rPr>
          <t>WB-T.Kloc: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Kwota i wszystkie poniżej wprowadzane sa automatycznie z pierwszej tabeli zbiorczej</t>
        </r>
      </text>
    </comment>
    <comment ref="C31" authorId="0" shapeId="0">
      <text>
        <r>
          <rPr>
            <b/>
            <sz val="8"/>
            <color indexed="81"/>
            <rFont val="Tahoma"/>
            <charset val="1"/>
          </rPr>
          <t>WB-T.Kloc:</t>
        </r>
        <r>
          <rPr>
            <sz val="8"/>
            <color indexed="81"/>
            <rFont val="Tahoma"/>
            <charset val="1"/>
          </rPr>
          <t xml:space="preserve">
WPISAĆ RECZNIE!!!</t>
        </r>
      </text>
    </comment>
  </commentList>
</comments>
</file>

<file path=xl/comments2.xml><?xml version="1.0" encoding="utf-8"?>
<comments xmlns="http://schemas.openxmlformats.org/spreadsheetml/2006/main">
  <authors>
    <author>WB-T.Kloc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38"/>
          </rPr>
          <t>WB-T.Kloc: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6"/>
            <color indexed="81"/>
            <rFont val="Tahoma"/>
            <family val="2"/>
            <charset val="238"/>
          </rPr>
          <t>Wpisać nazwę zadania. W arkuszu OBIEKT oraz STRONA TYTUŁOWA nazwa aktualizowana jest automatycznie</t>
        </r>
      </text>
    </comment>
  </commentList>
</comments>
</file>

<file path=xl/comments3.xml><?xml version="1.0" encoding="utf-8"?>
<comments xmlns="http://schemas.openxmlformats.org/spreadsheetml/2006/main">
  <authors>
    <author>WB-T.Kloc</author>
  </authors>
  <commentList>
    <comment ref="C4" authorId="0" shapeId="0">
      <text>
        <r>
          <rPr>
            <b/>
            <sz val="8"/>
            <color indexed="81"/>
            <rFont val="Tahoma"/>
            <family val="2"/>
            <charset val="238"/>
          </rPr>
          <t>WB-T.Kloc: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4"/>
            <color indexed="81"/>
            <rFont val="Tahoma"/>
            <family val="2"/>
            <charset val="238"/>
          </rPr>
          <t>NAZWA AKTUALIZOWANA AUTOMATYCZNIE Z PIERWSZEJ TABELI ZBIORCZEJ</t>
        </r>
      </text>
    </comment>
  </commentList>
</comments>
</file>

<file path=xl/sharedStrings.xml><?xml version="1.0" encoding="utf-8"?>
<sst xmlns="http://schemas.openxmlformats.org/spreadsheetml/2006/main" count="969" uniqueCount="331">
  <si>
    <t>Lp.</t>
  </si>
  <si>
    <t>Rodzaje grup kosztów</t>
  </si>
  <si>
    <t>Wskaźnik udziału w %</t>
  </si>
  <si>
    <t>bez podatku VAT</t>
  </si>
  <si>
    <t>z podatkiem VAT</t>
  </si>
  <si>
    <t>Pozyskanie działki budowlanej</t>
  </si>
  <si>
    <t>Przygotowanie terenu i przyłączenia obiektu do sieci</t>
  </si>
  <si>
    <t>Instalacje</t>
  </si>
  <si>
    <t>Zagospodarowanie terenu i budowa obiektów pomocniczych</t>
  </si>
  <si>
    <t>Wyposażenie</t>
  </si>
  <si>
    <t>Zestawienie 1 grupy kosztów inwestycji</t>
  </si>
  <si>
    <t>Pozyskanie działki budowlanej</t>
  </si>
  <si>
    <t>Podstawa wyceny</t>
  </si>
  <si>
    <t>Pozycje kosztów</t>
  </si>
  <si>
    <t>Jednostka odniesienia</t>
  </si>
  <si>
    <t>Ilość jednostek odniesienia</t>
  </si>
  <si>
    <t>Cena jednostkowa w.zł</t>
  </si>
  <si>
    <t>Razem - suma kosztów grupy 1</t>
  </si>
  <si>
    <t>X</t>
  </si>
  <si>
    <t>X</t>
  </si>
  <si>
    <t>X</t>
  </si>
  <si>
    <t>Zmiana planu zagospodarowania przestrzennego</t>
  </si>
  <si>
    <t>Wyłączenie gruntów rolnych i leśnych z produkcji</t>
  </si>
  <si>
    <t>Zestawienie 2 grupy kosztów inwestycji</t>
  </si>
  <si>
    <t xml:space="preserve">Przygotowanie terenu  i przyłączenia obiektów do sieci </t>
  </si>
  <si>
    <t>Razem - suma kosztów grupy 2</t>
  </si>
  <si>
    <t>Zestawienie 3 grupy kosztów inwestycji</t>
  </si>
  <si>
    <t>Razem - suma kosztów grupy 3</t>
  </si>
  <si>
    <t>Zestawienie 4 grupy kosztów inwestycji</t>
  </si>
  <si>
    <t>INSTALACJE</t>
  </si>
  <si>
    <t xml:space="preserve">Razem - suma kosztów grupy 4                          </t>
  </si>
  <si>
    <t>Zestawienie 5 grupy kosztów inwestycji</t>
  </si>
  <si>
    <t xml:space="preserve">Razem - suma kosztów grupy 5                                 </t>
  </si>
  <si>
    <t>Zestawienie 6 grupy kosztów inwestycji</t>
  </si>
  <si>
    <t>WYPOSAŻENIE</t>
  </si>
  <si>
    <t>Razem - suma kosztów grupy 6</t>
  </si>
  <si>
    <t>Zestawienie 7 grupy kosztów inwestycji</t>
  </si>
  <si>
    <t>inwestorska oraz  ewentualne szkolenia i rozruch</t>
  </si>
  <si>
    <t>Razem - suma kosztów grupy 7</t>
  </si>
  <si>
    <t>Podstawy wyceny</t>
  </si>
  <si>
    <t>Pozycje kosztów (przykłady)</t>
  </si>
  <si>
    <t>Razem</t>
  </si>
  <si>
    <t>Prace przygotowawcze, projektowe, obsługa inwestorska, pozostałe koszty odniesione do obiektu</t>
  </si>
  <si>
    <t>KNR</t>
  </si>
  <si>
    <t xml:space="preserve">    Prace przygotowawcze, projektowanie obsługa</t>
  </si>
  <si>
    <t>3.2</t>
  </si>
  <si>
    <t>3.4</t>
  </si>
  <si>
    <t>2.1</t>
  </si>
  <si>
    <t>2.2</t>
  </si>
  <si>
    <t>2.3</t>
  </si>
  <si>
    <t>1.1</t>
  </si>
  <si>
    <t>1.2</t>
  </si>
  <si>
    <t>4.1</t>
  </si>
  <si>
    <t>4.2</t>
  </si>
  <si>
    <t>4.3</t>
  </si>
  <si>
    <t>4.4</t>
  </si>
  <si>
    <t>4.5</t>
  </si>
  <si>
    <t>4.6</t>
  </si>
  <si>
    <t>4.7</t>
  </si>
  <si>
    <t>4.8</t>
  </si>
  <si>
    <t>Cena jednostkowa w zł</t>
  </si>
  <si>
    <t>Cena jednostkowa    w zł</t>
  </si>
  <si>
    <t>Budowa obiektów podstawowych (Roboty budowlane)</t>
  </si>
  <si>
    <t>1.3</t>
  </si>
  <si>
    <t>Cena jednostkowa   w zł</t>
  </si>
  <si>
    <t>1.4</t>
  </si>
  <si>
    <t>1.5</t>
  </si>
  <si>
    <t>1.6</t>
  </si>
  <si>
    <t>1.8</t>
  </si>
  <si>
    <t>1.9</t>
  </si>
  <si>
    <t>1.10</t>
  </si>
  <si>
    <t>1.11</t>
  </si>
  <si>
    <t>Obsługa inwestorska</t>
  </si>
  <si>
    <t>Rozruch</t>
  </si>
  <si>
    <t>Cena jednostkowa w zł lub wskaźnik relatywny w %</t>
  </si>
  <si>
    <t>Przygotowanie terenu i przyłączenie obiektów do sieci</t>
  </si>
  <si>
    <t>Budowa obiektu (roboty budowlane)</t>
  </si>
  <si>
    <t>kpl</t>
  </si>
  <si>
    <t>m</t>
  </si>
  <si>
    <t>Zestawienie kosztów grupy 2</t>
  </si>
  <si>
    <t>Zestawienie kosztów grupy 3</t>
  </si>
  <si>
    <t>Zestawienie kosztów grupy 7</t>
  </si>
  <si>
    <t>5.2</t>
  </si>
  <si>
    <t xml:space="preserve"> ZBIORCZE ZESTAWIENIE KOSZTÓW ZADANIA INWESTYCYJNEGO</t>
  </si>
  <si>
    <t>Wartość w  tys. zł</t>
  </si>
  <si>
    <t xml:space="preserve">Opracowanie programu inwestycyjnego  </t>
  </si>
  <si>
    <t xml:space="preserve">Wykonanie opracowań studialnych </t>
  </si>
  <si>
    <t xml:space="preserve">Wykonanie pomiarów geodezyjnych </t>
  </si>
  <si>
    <t xml:space="preserve">Wykonanie prac geologicznych </t>
  </si>
  <si>
    <t xml:space="preserve">Szkolenia </t>
  </si>
  <si>
    <t xml:space="preserve">Wykonanie ekspertyz </t>
  </si>
  <si>
    <t xml:space="preserve">Zakup nieruchomości gruntowej </t>
  </si>
  <si>
    <t xml:space="preserve">Wykup obiektów znajdujących się na nieruchomości gruntowej </t>
  </si>
  <si>
    <t>Dzierżawa terenu i obiektów na okres budowy</t>
  </si>
  <si>
    <t xml:space="preserve">Opracowanie wniosku o wydanie warunków zabudowy i zagospodarowania terenu </t>
  </si>
  <si>
    <t xml:space="preserve">Opłaty z tytułu scalenia i podziału </t>
  </si>
  <si>
    <t xml:space="preserve">Zakup map </t>
  </si>
  <si>
    <t xml:space="preserve">Opłaty notarialne, skarbowe i sądowe (cywilnoprawne) </t>
  </si>
  <si>
    <t xml:space="preserve">Przekwaterowanie użytkowników obiektów z zakupionej nieruchomości </t>
  </si>
  <si>
    <t xml:space="preserve">Budownictwo zastępcze dla przekwaterowanych użytkowników </t>
  </si>
  <si>
    <t>Koszty adiacenckie infrastruktury komunalnej</t>
  </si>
  <si>
    <t xml:space="preserve">Prace archeologiczne </t>
  </si>
  <si>
    <t xml:space="preserve">Opłaty służebności gruntowej </t>
  </si>
  <si>
    <t>Roboty ziemne</t>
  </si>
  <si>
    <t>Inne koszty</t>
  </si>
  <si>
    <t xml:space="preserve">Inne koszty  </t>
  </si>
  <si>
    <t>Ukształtowanie terenu</t>
  </si>
  <si>
    <t>Trawniki i nasadzenia wieloletnie</t>
  </si>
  <si>
    <t>Obiekty małej architektury</t>
  </si>
  <si>
    <t>Obiekty ochrony środowiska</t>
  </si>
  <si>
    <t xml:space="preserve"> - instalacje wodociągowe</t>
  </si>
  <si>
    <t xml:space="preserve"> - instalacje kanalizacyjne </t>
  </si>
  <si>
    <t xml:space="preserve"> - instalacje gazowe</t>
  </si>
  <si>
    <t xml:space="preserve"> - instalacje centralnego ogrzewania</t>
  </si>
  <si>
    <t xml:space="preserve"> - instalacje wentylacyjne i klimatyzacyjne</t>
  </si>
  <si>
    <t>Instalacje sanitarne w tym:</t>
  </si>
  <si>
    <t xml:space="preserve"> - elektryczne silnoprądowe</t>
  </si>
  <si>
    <t xml:space="preserve">Maszyny i urządzenia wbudowane na stałe w obiekt (m. in.: kotły, wymienniki ciepła, dźwigi, ruchome schody) </t>
  </si>
  <si>
    <t>Instalacje elektryczne i multimedialne w tym:</t>
  </si>
  <si>
    <t>2.</t>
  </si>
  <si>
    <t>3.</t>
  </si>
  <si>
    <t>Zestawienie kosztów obiektu budowlanego</t>
  </si>
  <si>
    <t>Przygotowanie terenu do prac budowlanych</t>
  </si>
  <si>
    <t>Opracowanie dokumentacji projektowej wraz z decyzjami administracyjnymi</t>
  </si>
  <si>
    <t>Roboty rozbiórkowe</t>
  </si>
  <si>
    <t>m2</t>
  </si>
  <si>
    <t>Przyłącza elektryczne</t>
  </si>
  <si>
    <t>Wartość w tys. zł</t>
  </si>
  <si>
    <t>Zestawienie kosztów grupy 4</t>
  </si>
  <si>
    <t>Zestawienie kosztów grupy 5</t>
  </si>
  <si>
    <t>Zestawienie kosztów grupy 6</t>
  </si>
  <si>
    <t>Zagospodarowanie terenu  i budowa obiektów pomocniczych</t>
  </si>
  <si>
    <t xml:space="preserve">       </t>
  </si>
  <si>
    <t xml:space="preserve">               „AKCEPTUJĘ”</t>
  </si>
  <si>
    <t xml:space="preserve">                                                          </t>
  </si>
  <si>
    <r>
      <t>.......................................................</t>
    </r>
    <r>
      <rPr>
        <b/>
        <sz val="11"/>
        <rFont val="Arial"/>
        <family val="2"/>
        <charset val="238"/>
      </rPr>
      <t xml:space="preserve">                                                                          </t>
    </r>
    <r>
      <rPr>
        <sz val="11"/>
        <rFont val="Arial"/>
        <family val="2"/>
        <charset val="238"/>
      </rPr>
      <t xml:space="preserve">                            </t>
    </r>
  </si>
  <si>
    <r>
      <t xml:space="preserve">       </t>
    </r>
    <r>
      <rPr>
        <sz val="8"/>
        <rFont val="Arial"/>
        <family val="2"/>
        <charset val="238"/>
      </rPr>
      <t>(stanowisko, stopień, imię i nazwisko,</t>
    </r>
  </si>
  <si>
    <t xml:space="preserve">                   podpis, pieczęć, data)    </t>
  </si>
  <si>
    <t xml:space="preserve">                    </t>
  </si>
  <si>
    <t>:</t>
  </si>
  <si>
    <t xml:space="preserve">             - podatek VAT   </t>
  </si>
  <si>
    <t xml:space="preserve">  </t>
  </si>
  <si>
    <t xml:space="preserve">    </t>
  </si>
  <si>
    <t>INWESTYCYJNEGO</t>
  </si>
  <si>
    <t>tys. zł</t>
  </si>
  <si>
    <t>słownie złotych:</t>
  </si>
  <si>
    <t>w tym:</t>
  </si>
  <si>
    <t xml:space="preserve"> - koszt netto</t>
  </si>
  <si>
    <t xml:space="preserve"> - podatek VAT</t>
  </si>
  <si>
    <t>tys. zł   (bez VAT i rezerwy)</t>
  </si>
  <si>
    <r>
      <t>tys. zł</t>
    </r>
    <r>
      <rPr>
        <b/>
        <sz val="12"/>
        <rFont val="Arial"/>
        <family val="2"/>
        <charset val="238"/>
      </rPr>
      <t xml:space="preserve">   </t>
    </r>
    <r>
      <rPr>
        <sz val="12"/>
        <rFont val="Arial"/>
        <family val="2"/>
        <charset val="238"/>
      </rPr>
      <t>(bez VAT)</t>
    </r>
  </si>
  <si>
    <t>(imię i nazwisko, podpis, pieczęć, data)</t>
  </si>
  <si>
    <t xml:space="preserve"> - koszt robót budowlanych:</t>
  </si>
  <si>
    <t xml:space="preserve">Przedstawiam do akceptacji </t>
  </si>
  <si>
    <t>.................................................................</t>
  </si>
  <si>
    <r>
      <t xml:space="preserve">Inwestor      :        </t>
    </r>
    <r>
      <rPr>
        <b/>
        <sz val="12"/>
        <rFont val="Arial"/>
        <family val="2"/>
        <charset val="238"/>
      </rPr>
      <t xml:space="preserve">   </t>
    </r>
  </si>
  <si>
    <t>REJONOWY ZARZĄD INFRASTRUKTURY</t>
  </si>
  <si>
    <t xml:space="preserve">                           </t>
  </si>
  <si>
    <t>ZIELONA GÓRA UL. B. CHROBREGO 7</t>
  </si>
  <si>
    <t xml:space="preserve">Ogrodzenia </t>
  </si>
  <si>
    <t xml:space="preserve">Inne koszty </t>
  </si>
  <si>
    <t>Obiekty pomocnicze kubaturowe</t>
  </si>
  <si>
    <t>Zestawienie kosztów grupy 1</t>
  </si>
  <si>
    <t>pow. użytkowa</t>
  </si>
  <si>
    <t>m3</t>
  </si>
  <si>
    <t>kubatura</t>
  </si>
  <si>
    <t>m2pu</t>
  </si>
  <si>
    <t>m3k</t>
  </si>
  <si>
    <r>
      <t>Wskaźniki techniczno - ekonomiczne przeliczane na 1 m</t>
    </r>
    <r>
      <rPr>
        <vertAlign val="superscript"/>
        <sz val="10"/>
        <rFont val="Arial CE"/>
        <charset val="238"/>
      </rPr>
      <t>2</t>
    </r>
    <r>
      <rPr>
        <sz val="10"/>
        <rFont val="Arial CE"/>
        <charset val="238"/>
      </rPr>
      <t xml:space="preserve"> pow użytkowej                          lub 1m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 kubatury</t>
    </r>
  </si>
  <si>
    <t xml:space="preserve"> ZESTAWIENIE  KOSZTÓW  ZADANIA  (ZKZ)</t>
  </si>
  <si>
    <t>Jednostka opracowująca ZKZ: ………………………….</t>
  </si>
  <si>
    <t xml:space="preserve">Wyposażenie </t>
  </si>
  <si>
    <t xml:space="preserve">Rezerwa   10%  </t>
  </si>
  <si>
    <t>Pozyskanie działi budowlanej</t>
  </si>
  <si>
    <r>
      <t xml:space="preserve">Zadanie nr ………………. - </t>
    </r>
    <r>
      <rPr>
        <b/>
        <sz val="8"/>
        <rFont val="Arial CE"/>
        <charset val="238"/>
      </rPr>
      <t xml:space="preserve"> </t>
    </r>
    <r>
      <rPr>
        <b/>
        <i/>
        <sz val="8"/>
        <rFont val="Arial CE"/>
        <charset val="238"/>
      </rPr>
      <t>nazwa</t>
    </r>
    <r>
      <rPr>
        <b/>
        <sz val="10"/>
        <rFont val="Arial CE"/>
        <family val="2"/>
        <charset val="238"/>
      </rPr>
      <t>………..</t>
    </r>
  </si>
  <si>
    <t xml:space="preserve">Budowa obiektów podstawowych </t>
  </si>
  <si>
    <t>Inne koszty (np. przyłącze telekomunkacyjne)</t>
  </si>
  <si>
    <t>Obiekt nr …… (nazwa)</t>
  </si>
  <si>
    <t xml:space="preserve"> - instalacje technologiczne </t>
  </si>
  <si>
    <t xml:space="preserve"> - multimedialne (np. teletechniczne CCTV, SSWiN, MILWAN)</t>
  </si>
  <si>
    <t>Obiekt nr 1 (nazwa)</t>
  </si>
  <si>
    <t>Obiekt nr 2 (nazwa)</t>
  </si>
  <si>
    <t>Obiekt nr 1  (nazwa)</t>
  </si>
  <si>
    <t>Obiekty pomocnicze inżynieryjne (m. in. chodniki, drogi dojazdowe i wewnętrzne, mury oporowe, bariery ochronne)</t>
  </si>
  <si>
    <t>Wyposażenie technologiczne (maszyny i urzadzenia specjalistyczne)</t>
  </si>
  <si>
    <t>Urzadzenia dotyczące bezpieczeństwa, ochrony ludzi i mienia</t>
  </si>
  <si>
    <t>Wyposażenie kwaterunkowe (meble)</t>
  </si>
  <si>
    <t>Urzadzenia komputerowe</t>
  </si>
  <si>
    <t>Urządzenia sekretarskie</t>
  </si>
  <si>
    <t>Urządzenia audiowizualne</t>
  </si>
  <si>
    <t>kosztoys inwestorski</t>
  </si>
  <si>
    <t>Budowa, rozbudowa, dobudowa - stan zerowy</t>
  </si>
  <si>
    <t>Budowa, przebudowa, dobudowa - stan surowy</t>
  </si>
  <si>
    <t>Budowa, przebudowa, dobudowa - stan wykończeniowy</t>
  </si>
  <si>
    <t>Budowa, przebudowa, dobudowa - obiekty niekubaturowe (drogi, place, itp.)</t>
  </si>
  <si>
    <t>Analiza porównawcza wskźników jednostowkowych kosztów obliczonych na podstawie ZKZ z wskaźnikami jednostkowych kosztów uzyskanymi na zreralizowanych wcześniej zadaniach lub z wskaźnikami określonymi w publikacjach.</t>
  </si>
  <si>
    <t>Rodzaje grap kosztów objętych ZKZ</t>
  </si>
  <si>
    <t>Koszt zadania wg zestawienia kosztów zadania ZKZ w tys. zł</t>
  </si>
  <si>
    <t>Jednostka odniesienia kosztów realizacji poszczególnych grup robót w ramach zestawienia kosztów zadania ZKZ</t>
  </si>
  <si>
    <t>Ilość jednostek odniesienia kosztów realizacji zadania</t>
  </si>
  <si>
    <t>Wskaźnik jednostkowy kosztów realizacji robót w poszczególnych grupach z zł/jedn. odniesienia</t>
  </si>
  <si>
    <t>Średni wskaźnik jednostkowy kosztów realizacji podobnego zakresu rzeczowego na zadaniu zrealizowanym w zł/ jedn odniesienia</t>
  </si>
  <si>
    <t>Podstawa przyjęcia wskaźnika w kolumnach 9 i 10 - nr zadania i rok jego zakończenia lub nazwa publikacji - str, poz. Parametry zadania porównywalnego: p.u, kubatura i inne charakterystyczne</t>
  </si>
  <si>
    <t>% - towa różnica pomiędzy wskaźnikami w kol. 7 i 9 wg. wz. (kol.7-9)/kol7*100</t>
  </si>
  <si>
    <t>bez VAT</t>
  </si>
  <si>
    <t>z VAT</t>
  </si>
  <si>
    <t>ha</t>
  </si>
  <si>
    <t>1.</t>
  </si>
  <si>
    <t>Pozyskanie działki budowlanej, w lym:</t>
  </si>
  <si>
    <t xml:space="preserve"> -zakup nieruchomości gruntowe,</t>
  </si>
  <si>
    <t xml:space="preserve"> -dzierżawa terenu i obiektów na okres budowy</t>
  </si>
  <si>
    <t xml:space="preserve"> -zmiana planu zagospodarowania przestrzennego</t>
  </si>
  <si>
    <t xml:space="preserve"> -opracowanie wniosku o wydanie Warunków zabudowy i  gospodarowania terenu</t>
  </si>
  <si>
    <t xml:space="preserve"> -wyłączenie gruntów rolnych l leśnych z produkcji</t>
  </si>
  <si>
    <t xml:space="preserve"> -zakup map</t>
  </si>
  <si>
    <t xml:space="preserve"> -opłaty nolanalne. skarbowe i sadowe (cywilnoprawne)</t>
  </si>
  <si>
    <t xml:space="preserve"> -przekwaterowanie użytkowników z zakupionej nieruchomości</t>
  </si>
  <si>
    <t xml:space="preserve"> -budowa obiektu zastępczego dla przekwaterownnycn użytkowników</t>
  </si>
  <si>
    <t xml:space="preserve"> -opłata adiaceńska</t>
  </si>
  <si>
    <t xml:space="preserve"> -prac e archeologiczne</t>
  </si>
  <si>
    <t xml:space="preserve"> -opłaty służebności gruntowej</t>
  </si>
  <si>
    <t xml:space="preserve"> -inne koszty: wycinka drzew</t>
  </si>
  <si>
    <t>Przygotowanie terenu i przyłączenia obiektów do sieci, w tym:</t>
  </si>
  <si>
    <t>roboty rozbiórkowe</t>
  </si>
  <si>
    <t>przygotowanie terenu do prac budowlanych</t>
  </si>
  <si>
    <t>roboty ziemne</t>
  </si>
  <si>
    <t xml:space="preserve"> -przyłącze wodociągowe o parametrach</t>
  </si>
  <si>
    <t>zł/mb przyłączy</t>
  </si>
  <si>
    <t xml:space="preserve"> -przyłącze kannalizacyjne o parametrach</t>
  </si>
  <si>
    <t>przyłącze energetyczne</t>
  </si>
  <si>
    <t xml:space="preserve"> -opłata przyłaczeniowa do sieci energetycznej</t>
  </si>
  <si>
    <t xml:space="preserve"> -inne</t>
  </si>
  <si>
    <r>
      <rPr>
        <b/>
        <sz val="8"/>
        <rFont val="Arial"/>
        <family val="2"/>
        <charset val="238"/>
      </rPr>
      <t xml:space="preserve">Budowa obiektów podstawowych:                 </t>
    </r>
    <r>
      <rPr>
        <sz val="8"/>
        <rFont val="Arial"/>
        <family val="2"/>
        <charset val="238"/>
      </rPr>
      <t xml:space="preserve">                        W grupie tej mogą wystąpić koszty robót branży budowlanej bez robót sanitarnych, elektrycznych i muhimedialnych związane z realizacją zadań na obiektach budowanych nowo budowanych, modernizowanych, adaptowanych, przebudowywanych zwanych budynkami, ujętych w grupach od II do XIII, w tym obiekty inżynierskie oraz uzbrojenia teren wg podziału określonego w załączniku Nr 3 do „Instrukcji o zasadach utrzymania nieruchomości wojska - (Kwat.- Bud. 118/98) są to:</t>
    </r>
  </si>
  <si>
    <t>1) budynki koszarowo-administracyjne</t>
  </si>
  <si>
    <t>zł/m2 p.u., zł/m3k.,()1</t>
  </si>
  <si>
    <t>2) budynki kultury i sztuki</t>
  </si>
  <si>
    <t>zł/m2 p.u., zł/m3k.,</t>
  </si>
  <si>
    <t>3) budynki ochrony zdrowia sportu i wypoczynku</t>
  </si>
  <si>
    <t>zł/m2 p.u., zł/m3k.,()2</t>
  </si>
  <si>
    <t>4) budynki gospodarcze</t>
  </si>
  <si>
    <t>zł/m2 p.u., zł/m3k.,()3</t>
  </si>
  <si>
    <t>5) budynki techniczno eksploatacyjne</t>
  </si>
  <si>
    <t>zł/m3 k. budynku ()4</t>
  </si>
  <si>
    <t>6) budynki techniczno-usługowe</t>
  </si>
  <si>
    <t>zł/m2 p.u., zł/m3k.,()!</t>
  </si>
  <si>
    <t>7) budynki magazynowe</t>
  </si>
  <si>
    <t>8) budynki lotniskowe</t>
  </si>
  <si>
    <t>zł/m2 p.u., zł/m3k.,()!!</t>
  </si>
  <si>
    <t>9) budynki wielofunkcyjne</t>
  </si>
  <si>
    <t>zł/m2 p.u, zł/m3k</t>
  </si>
  <si>
    <t>10) obiekty terenowe inżynierskie</t>
  </si>
  <si>
    <t>zł/m3k.,()!!!</t>
  </si>
  <si>
    <t>11) elementy u zbrojenia terenu</t>
  </si>
  <si>
    <t>zł/mb sieci, ()!!!!</t>
  </si>
  <si>
    <t>W grupach dotyczących kosztów budynków należy wyszczególnić następujące podgrupy robót:</t>
  </si>
  <si>
    <t>a) dla nowobudowanych;</t>
  </si>
  <si>
    <t>stan zerowy</t>
  </si>
  <si>
    <t>stan surowy zamknięty</t>
  </si>
  <si>
    <t>roboty wykończeniowe wewnętrzne</t>
  </si>
  <si>
    <t>roboty wykończeniowe zewnętrzne</t>
  </si>
  <si>
    <t>b) dla modernizowanych, adaptowanych, przebudowywanych, remontowanych:</t>
  </si>
  <si>
    <t>roboty wewnętrzne</t>
  </si>
  <si>
    <t xml:space="preserve">jak dla budynku </t>
  </si>
  <si>
    <t>roboly związane z dachem</t>
  </si>
  <si>
    <t>jw.</t>
  </si>
  <si>
    <t>docieplenie budynku</t>
  </si>
  <si>
    <t>elewacje</t>
  </si>
  <si>
    <t>Instalacja w obiektach budowlanych podstawowych, w tym:</t>
  </si>
  <si>
    <t>1) instalacje sanitarne, w tym:</t>
  </si>
  <si>
    <t>wodociągowe</t>
  </si>
  <si>
    <t xml:space="preserve">zł/mb </t>
  </si>
  <si>
    <t>kanalizacyjne</t>
  </si>
  <si>
    <t>gazowe</t>
  </si>
  <si>
    <t>centralnego ogrzewania</t>
  </si>
  <si>
    <t>wentylacji i klimatyzacji</t>
  </si>
  <si>
    <t>technologiczne</t>
  </si>
  <si>
    <t>2) instalacje elektryczne i multimedialne, w tym:</t>
  </si>
  <si>
    <t>oświetlenia i gniazd wtykowych</t>
  </si>
  <si>
    <t>silnoprądowa</t>
  </si>
  <si>
    <t>mb</t>
  </si>
  <si>
    <t>multimedialne</t>
  </si>
  <si>
    <t>3) urządzenia w instalacjach niezbędne do uzyskania efektu inwestycyjnego, w tym:</t>
  </si>
  <si>
    <t>wymienniki ciepła</t>
  </si>
  <si>
    <t>kotły wodne i parowe</t>
  </si>
  <si>
    <t>pompy</t>
  </si>
  <si>
    <t>sprężarki</t>
  </si>
  <si>
    <t>wentylatory</t>
  </si>
  <si>
    <t>agregaty grzewczo-wenrytacyjne</t>
  </si>
  <si>
    <t>centrale wentylacyjne</t>
  </si>
  <si>
    <t>zbiorniki ciśnieniowe</t>
  </si>
  <si>
    <t>Zagospodarowanie terenu i budowa obiektów pomocniczych, w tym:</t>
  </si>
  <si>
    <t>ukształtowanie terenu</t>
  </si>
  <si>
    <t>tereny zielone</t>
  </si>
  <si>
    <t>ogrodzenia</t>
  </si>
  <si>
    <t>drogi</t>
  </si>
  <si>
    <t>place parkingowe</t>
  </si>
  <si>
    <t>obiekty małej architektury</t>
  </si>
  <si>
    <t>obiekty pomocnicze kubaturowe</t>
  </si>
  <si>
    <t>Wyposażenie, w tym:</t>
  </si>
  <si>
    <t>sprzęt kwaterunkowy</t>
  </si>
  <si>
    <t>urządzenia komputerowe i audiowizualne</t>
  </si>
  <si>
    <t>maszyny i urządzenia specjalistyczne</t>
  </si>
  <si>
    <t>inne</t>
  </si>
  <si>
    <t>Prace przygotowawcze, projektowe, obsługa inwestorska, szkolenie i rozruch, w tym:</t>
  </si>
  <si>
    <t>1) opracowanie programu inwestycji</t>
  </si>
  <si>
    <t>2) opracowanie dokumentacji projektowej niezbędnej do uzyskania pozwolenia na budowę</t>
  </si>
  <si>
    <t>3) opracowania studialne</t>
  </si>
  <si>
    <t>4) pomiary geodezyjne</t>
  </si>
  <si>
    <t>5) prace geologiczne</t>
  </si>
  <si>
    <t>6) obsługa inwestorska</t>
  </si>
  <si>
    <t>7) szkolenia</t>
  </si>
  <si>
    <t>8) rozruch</t>
  </si>
  <si>
    <t>9) inne koszty - nadzory</t>
  </si>
  <si>
    <t>szt.</t>
  </si>
  <si>
    <t xml:space="preserve">Zadanie nr …….. – </t>
  </si>
  <si>
    <t>WZÓR</t>
  </si>
  <si>
    <r>
      <t>Wartość kosztorysowa zadania</t>
    </r>
    <r>
      <rPr>
        <sz val="12"/>
        <rFont val="Arial"/>
        <family val="2"/>
        <charset val="238"/>
      </rPr>
      <t xml:space="preserve"> (ogółem z podatkiem VAT ):</t>
    </r>
  </si>
  <si>
    <t xml:space="preserve">    w poziomie cen ………………...roku</t>
  </si>
  <si>
    <t>(nazwa i adres)</t>
  </si>
  <si>
    <t>ZESTAWIENIE KOSZTÓW ZADANIA INWESTYCYJNEGO</t>
  </si>
  <si>
    <t>(STRONA TYTUŁOWA)</t>
  </si>
  <si>
    <t>…………...  złotych 00/100</t>
  </si>
  <si>
    <t>Zestawienie sporządzono w poziomie cen ….. kwartału  202... r.</t>
  </si>
  <si>
    <t>Prace przygotowawcze, projektowe, obsługa inwestorska oraz ewentualnie szkolenia, rozruch</t>
  </si>
  <si>
    <t>……..</t>
  </si>
  <si>
    <t xml:space="preserve">Przyłącza sanitarne  </t>
  </si>
  <si>
    <t>Uwaga: w kazdym z kolejnych obiektów (2,3, …) koszty obliczane sa wg. rodzajów instalacji wymienionych w obiekcie nr 1</t>
  </si>
  <si>
    <r>
      <t xml:space="preserve">Inne koszty (np. nadzór autorski, </t>
    </r>
    <r>
      <rPr>
        <i/>
        <sz val="10"/>
        <rFont val="Arial CE"/>
        <charset val="238"/>
      </rPr>
      <t>koszt waloryzacji umów*</t>
    </r>
    <r>
      <rPr>
        <sz val="10"/>
        <rFont val="Arial CE"/>
        <family val="2"/>
        <charset val="238"/>
      </rPr>
      <t>)</t>
    </r>
  </si>
  <si>
    <t>* w kwicie ustalonej na podstawie wskaźnika średniorocznego wzrostu cen towaróe i usług, ogłaszanego przez GUS, celem zabezpieczenia mozliwości realizacji wymogów okreslonych w art.. 439 ustawy z dnia 11.09.2019 r. - Prawo zamówien publicz.</t>
  </si>
  <si>
    <r>
      <t>2. wartości ujmowane w ZKZ wykazać w</t>
    </r>
    <r>
      <rPr>
        <b/>
        <i/>
        <sz val="10"/>
        <rFont val="Arial CE"/>
        <charset val="238"/>
      </rPr>
      <t xml:space="preserve"> pełnych</t>
    </r>
    <r>
      <rPr>
        <i/>
        <sz val="10"/>
        <rFont val="Arial CE"/>
        <charset val="238"/>
      </rPr>
      <t xml:space="preserve"> tysiącach złotych</t>
    </r>
  </si>
  <si>
    <t xml:space="preserve">1. przyjąć rezerwę do 10% wartości zadania inwestycyjnego - Decyzja 119/MON par.1 pkt. 17a)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</si>
</sst>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6" formatCode="0.0"/>
    <numFmt numFmtId="173" formatCode="#,##0.00\ _z_ł"/>
    <numFmt numFmtId="175" formatCode="#,##0.0"/>
    <numFmt numFmtId="176" formatCode="#,##0.0\ _z_ł"/>
    <numFmt numFmtId="177" formatCode="#,##0\ _z_ł"/>
    <numFmt numFmtId="183" formatCode="#,##0.00&quot; zł&quot;"/>
  </numFmts>
  <fonts count="48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7"/>
      <name val="Arial CE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indexed="81"/>
      <name val="Tahoma"/>
      <family val="2"/>
      <charset val="238"/>
    </font>
    <font>
      <sz val="14"/>
      <color indexed="81"/>
      <name val="Tahoma"/>
      <family val="2"/>
      <charset val="238"/>
    </font>
    <font>
      <sz val="16"/>
      <color indexed="81"/>
      <name val="Tahoma"/>
      <family val="2"/>
      <charset val="238"/>
    </font>
    <font>
      <b/>
      <sz val="8"/>
      <name val="Arial CE"/>
      <family val="2"/>
      <charset val="238"/>
    </font>
    <font>
      <b/>
      <sz val="7"/>
      <name val="Arial CE"/>
      <family val="2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6"/>
      <name val="Arial"/>
      <family val="2"/>
      <charset val="238"/>
    </font>
    <font>
      <vertAlign val="superscript"/>
      <sz val="10"/>
      <name val="Arial CE"/>
      <charset val="238"/>
    </font>
    <font>
      <b/>
      <i/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6"/>
      <name val="Arial CE"/>
      <charset val="238"/>
    </font>
    <font>
      <b/>
      <i/>
      <sz val="10"/>
      <name val="Arial CE"/>
      <charset val="238"/>
    </font>
    <font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71">
    <xf numFmtId="0" fontId="1" fillId="0" borderId="0" xfId="0" applyFont="1"/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2" fontId="1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0" fontId="8" fillId="0" borderId="0" xfId="0" applyFont="1"/>
    <xf numFmtId="173" fontId="1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Border="1"/>
    <xf numFmtId="175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2" fontId="1" fillId="0" borderId="1" xfId="0" applyNumberFormat="1" applyFont="1" applyBorder="1"/>
    <xf numFmtId="0" fontId="0" fillId="0" borderId="0" xfId="0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5" fontId="1" fillId="0" borderId="1" xfId="0" applyNumberFormat="1" applyFont="1" applyBorder="1" applyAlignment="1">
      <alignment horizontal="center" vertical="center"/>
    </xf>
    <xf numFmtId="175" fontId="1" fillId="0" borderId="0" xfId="0" applyNumberFormat="1" applyFont="1"/>
    <xf numFmtId="0" fontId="45" fillId="0" borderId="0" xfId="0" applyFont="1"/>
    <xf numFmtId="0" fontId="0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/>
    </xf>
    <xf numFmtId="173" fontId="1" fillId="0" borderId="3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/>
    </xf>
    <xf numFmtId="173" fontId="1" fillId="0" borderId="0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0" fontId="46" fillId="0" borderId="0" xfId="0" applyFont="1"/>
    <xf numFmtId="0" fontId="14" fillId="0" borderId="0" xfId="0" applyFont="1"/>
    <xf numFmtId="175" fontId="14" fillId="0" borderId="0" xfId="0" applyNumberFormat="1" applyFont="1"/>
    <xf numFmtId="0" fontId="0" fillId="0" borderId="0" xfId="0"/>
    <xf numFmtId="0" fontId="45" fillId="0" borderId="0" xfId="0" applyFont="1" applyAlignment="1">
      <alignment horizontal="center"/>
    </xf>
    <xf numFmtId="0" fontId="0" fillId="2" borderId="1" xfId="0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175" fontId="0" fillId="0" borderId="1" xfId="0" applyNumberFormat="1" applyFont="1" applyBorder="1" applyAlignment="1">
      <alignment horizontal="center" vertical="center"/>
    </xf>
    <xf numFmtId="175" fontId="5" fillId="0" borderId="1" xfId="0" applyNumberFormat="1" applyFont="1" applyBorder="1" applyAlignment="1">
      <alignment horizontal="center" vertical="center"/>
    </xf>
    <xf numFmtId="175" fontId="1" fillId="0" borderId="0" xfId="0" applyNumberFormat="1" applyFont="1" applyAlignment="1">
      <alignment horizontal="center" vertical="center"/>
    </xf>
    <xf numFmtId="166" fontId="1" fillId="0" borderId="0" xfId="0" applyNumberFormat="1" applyFont="1"/>
    <xf numFmtId="175" fontId="46" fillId="0" borderId="0" xfId="0" applyNumberFormat="1" applyFont="1"/>
    <xf numFmtId="1" fontId="1" fillId="0" borderId="0" xfId="0" applyNumberFormat="1" applyFont="1" applyBorder="1"/>
    <xf numFmtId="175" fontId="8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20" fillId="0" borderId="0" xfId="0" applyFont="1"/>
    <xf numFmtId="0" fontId="21" fillId="0" borderId="0" xfId="0" applyFont="1"/>
    <xf numFmtId="0" fontId="19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/>
    <xf numFmtId="0" fontId="30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166" fontId="28" fillId="0" borderId="0" xfId="0" applyNumberFormat="1" applyFont="1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left" vertical="center"/>
    </xf>
    <xf numFmtId="2" fontId="0" fillId="0" borderId="0" xfId="0" applyNumberFormat="1" applyBorder="1" applyAlignment="1">
      <alignment horizontal="right"/>
    </xf>
    <xf numFmtId="175" fontId="0" fillId="0" borderId="0" xfId="0" applyNumberForma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/>
    <xf numFmtId="176" fontId="3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left" vertical="center" wrapText="1"/>
    </xf>
    <xf numFmtId="0" fontId="2" fillId="0" borderId="0" xfId="0" applyFont="1"/>
    <xf numFmtId="176" fontId="5" fillId="2" borderId="1" xfId="0" applyNumberFormat="1" applyFont="1" applyFill="1" applyBorder="1" applyAlignment="1">
      <alignment horizontal="left" vertical="center"/>
    </xf>
    <xf numFmtId="175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Border="1"/>
    <xf numFmtId="2" fontId="5" fillId="0" borderId="0" xfId="0" applyNumberFormat="1" applyFont="1" applyBorder="1"/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4" fontId="0" fillId="0" borderId="1" xfId="0" applyNumberFormat="1" applyFont="1" applyBorder="1" applyAlignment="1">
      <alignment horizontal="right" vertical="center"/>
    </xf>
    <xf numFmtId="175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0" fillId="0" borderId="1" xfId="0" applyFont="1" applyFill="1" applyBorder="1"/>
    <xf numFmtId="0" fontId="3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/>
    </xf>
    <xf numFmtId="177" fontId="0" fillId="0" borderId="1" xfId="0" applyNumberFormat="1" applyFont="1" applyBorder="1" applyAlignment="1">
      <alignment horizontal="left" vertical="center" indent="1"/>
    </xf>
    <xf numFmtId="177" fontId="0" fillId="0" borderId="1" xfId="0" applyNumberFormat="1" applyFont="1" applyBorder="1" applyAlignment="1">
      <alignment horizontal="center" vertical="center" wrapText="1"/>
    </xf>
    <xf numFmtId="0" fontId="2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Alignment="1">
      <alignment wrapText="1"/>
    </xf>
    <xf numFmtId="176" fontId="0" fillId="0" borderId="0" xfId="0" applyNumberFormat="1" applyFont="1"/>
    <xf numFmtId="0" fontId="0" fillId="0" borderId="1" xfId="0" applyBorder="1"/>
    <xf numFmtId="175" fontId="0" fillId="0" borderId="4" xfId="0" applyNumberFormat="1" applyFont="1" applyFill="1" applyBorder="1" applyAlignment="1">
      <alignment horizontal="center" vertical="center"/>
    </xf>
    <xf numFmtId="175" fontId="0" fillId="0" borderId="0" xfId="0" applyNumberFormat="1" applyFont="1" applyFill="1" applyBorder="1" applyAlignment="1">
      <alignment horizontal="center" vertical="center"/>
    </xf>
    <xf numFmtId="175" fontId="46" fillId="0" borderId="0" xfId="0" quotePrefix="1" applyNumberFormat="1" applyFont="1"/>
    <xf numFmtId="175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29" fillId="0" borderId="0" xfId="0" applyFont="1" applyBorder="1"/>
    <xf numFmtId="175" fontId="5" fillId="0" borderId="1" xfId="0" applyNumberFormat="1" applyFont="1" applyFill="1" applyBorder="1" applyAlignment="1">
      <alignment horizontal="center" vertical="center"/>
    </xf>
    <xf numFmtId="175" fontId="1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4" fontId="8" fillId="0" borderId="0" xfId="0" applyNumberFormat="1" applyFont="1"/>
    <xf numFmtId="4" fontId="28" fillId="0" borderId="0" xfId="0" applyNumberFormat="1" applyFont="1"/>
    <xf numFmtId="175" fontId="46" fillId="0" borderId="0" xfId="0" applyNumberFormat="1" applyFont="1" applyBorder="1"/>
    <xf numFmtId="175" fontId="0" fillId="0" borderId="0" xfId="0" quotePrefix="1" applyNumberFormat="1" applyFont="1" applyBorder="1"/>
    <xf numFmtId="0" fontId="0" fillId="0" borderId="0" xfId="0" applyFont="1" applyBorder="1" applyAlignment="1">
      <alignment horizontal="right"/>
    </xf>
    <xf numFmtId="0" fontId="8" fillId="3" borderId="1" xfId="0" applyFont="1" applyFill="1" applyBorder="1" applyAlignment="1">
      <alignment horizontal="center" vertical="center"/>
    </xf>
    <xf numFmtId="175" fontId="8" fillId="3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75" fontId="8" fillId="4" borderId="1" xfId="0" applyNumberFormat="1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5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175" fontId="0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4" fontId="47" fillId="3" borderId="0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" fontId="0" fillId="3" borderId="1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4" fontId="22" fillId="0" borderId="0" xfId="0" applyNumberFormat="1" applyFont="1"/>
    <xf numFmtId="4" fontId="30" fillId="0" borderId="0" xfId="0" applyNumberFormat="1" applyFont="1"/>
    <xf numFmtId="175" fontId="28" fillId="0" borderId="0" xfId="0" applyNumberFormat="1" applyFont="1" applyAlignment="1">
      <alignment horizontal="right"/>
    </xf>
    <xf numFmtId="0" fontId="0" fillId="0" borderId="1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75" fontId="2" fillId="0" borderId="1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vertical="center"/>
    </xf>
    <xf numFmtId="183" fontId="21" fillId="0" borderId="0" xfId="0" applyNumberFormat="1" applyFont="1" applyFill="1" applyBorder="1" applyAlignment="1" applyProtection="1">
      <alignment vertical="center"/>
    </xf>
    <xf numFmtId="166" fontId="21" fillId="0" borderId="0" xfId="0" applyNumberFormat="1" applyFont="1" applyFill="1" applyBorder="1" applyAlignment="1" applyProtection="1">
      <alignment vertical="center"/>
    </xf>
    <xf numFmtId="0" fontId="21" fillId="0" borderId="5" xfId="0" applyNumberFormat="1" applyFont="1" applyFill="1" applyBorder="1" applyAlignment="1" applyProtection="1">
      <alignment horizontal="center" vertical="center"/>
    </xf>
    <xf numFmtId="183" fontId="21" fillId="0" borderId="5" xfId="0" applyNumberFormat="1" applyFont="1" applyFill="1" applyBorder="1" applyAlignment="1" applyProtection="1">
      <alignment horizontal="center" vertical="center"/>
    </xf>
    <xf numFmtId="0" fontId="21" fillId="0" borderId="6" xfId="0" applyNumberFormat="1" applyFont="1" applyFill="1" applyBorder="1" applyAlignment="1" applyProtection="1">
      <alignment horizontal="center" vertical="center"/>
    </xf>
    <xf numFmtId="0" fontId="41" fillId="0" borderId="5" xfId="0" applyNumberFormat="1" applyFont="1" applyFill="1" applyBorder="1" applyAlignment="1" applyProtection="1">
      <alignment horizontal="center" vertical="center"/>
    </xf>
    <xf numFmtId="3" fontId="21" fillId="0" borderId="5" xfId="0" applyNumberFormat="1" applyFont="1" applyFill="1" applyBorder="1" applyAlignment="1" applyProtection="1">
      <alignment horizontal="center" vertical="center"/>
    </xf>
    <xf numFmtId="1" fontId="21" fillId="0" borderId="5" xfId="0" applyNumberFormat="1" applyFont="1" applyFill="1" applyBorder="1" applyAlignment="1" applyProtection="1">
      <alignment horizontal="center" vertical="center"/>
    </xf>
    <xf numFmtId="175" fontId="21" fillId="0" borderId="6" xfId="0" applyNumberFormat="1" applyFont="1" applyFill="1" applyBorder="1" applyAlignment="1" applyProtection="1">
      <alignment horizontal="center" vertical="center"/>
    </xf>
    <xf numFmtId="0" fontId="42" fillId="0" borderId="7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center" vertical="center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1" fillId="0" borderId="10" xfId="0" applyNumberFormat="1" applyFont="1" applyFill="1" applyBorder="1" applyAlignment="1" applyProtection="1">
      <alignment horizontal="center" vertical="center"/>
    </xf>
    <xf numFmtId="0" fontId="21" fillId="0" borderId="11" xfId="0" applyNumberFormat="1" applyFont="1" applyFill="1" applyBorder="1" applyAlignment="1" applyProtection="1">
      <alignment horizontal="center" vertical="center"/>
    </xf>
    <xf numFmtId="0" fontId="21" fillId="0" borderId="10" xfId="0" applyNumberFormat="1" applyFont="1" applyFill="1" applyBorder="1" applyAlignment="1" applyProtection="1">
      <alignment horizontal="left" vertical="center"/>
    </xf>
    <xf numFmtId="166" fontId="21" fillId="0" borderId="10" xfId="0" applyNumberFormat="1" applyFont="1" applyFill="1" applyBorder="1" applyAlignment="1" applyProtection="1">
      <alignment horizontal="center" vertical="center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175" fontId="41" fillId="0" borderId="10" xfId="0" applyNumberFormat="1" applyFont="1" applyFill="1" applyBorder="1" applyAlignment="1" applyProtection="1">
      <alignment horizontal="center" vertical="center" wrapText="1"/>
    </xf>
    <xf numFmtId="175" fontId="41" fillId="0" borderId="12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/>
    </xf>
    <xf numFmtId="0" fontId="21" fillId="0" borderId="9" xfId="0" applyNumberFormat="1" applyFont="1" applyFill="1" applyBorder="1" applyAlignment="1" applyProtection="1">
      <alignment horizontal="left" vertical="center"/>
    </xf>
    <xf numFmtId="0" fontId="21" fillId="0" borderId="13" xfId="0" applyNumberFormat="1" applyFont="1" applyFill="1" applyBorder="1" applyAlignment="1" applyProtection="1">
      <alignment horizontal="center" vertical="center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175" fontId="21" fillId="0" borderId="3" xfId="0" applyNumberFormat="1" applyFont="1" applyFill="1" applyBorder="1" applyAlignment="1" applyProtection="1">
      <alignment horizontal="center" vertical="center"/>
    </xf>
    <xf numFmtId="175" fontId="21" fillId="0" borderId="15" xfId="0" applyNumberFormat="1" applyFont="1" applyFill="1" applyBorder="1" applyAlignment="1" applyProtection="1">
      <alignment horizontal="center" vertical="center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175" fontId="41" fillId="0" borderId="13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left" vertical="center"/>
    </xf>
    <xf numFmtId="0" fontId="42" fillId="0" borderId="17" xfId="0" applyNumberFormat="1" applyFont="1" applyFill="1" applyBorder="1" applyAlignment="1" applyProtection="1">
      <alignment horizontal="left" vertical="center" wrapText="1"/>
    </xf>
    <xf numFmtId="175" fontId="21" fillId="0" borderId="2" xfId="0" applyNumberFormat="1" applyFont="1" applyFill="1" applyBorder="1" applyAlignment="1" applyProtection="1">
      <alignment horizontal="center" vertical="center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4" fontId="41" fillId="0" borderId="17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left" vertical="center"/>
    </xf>
    <xf numFmtId="175" fontId="21" fillId="0" borderId="18" xfId="0" applyNumberFormat="1" applyFont="1" applyFill="1" applyBorder="1" applyAlignment="1" applyProtection="1">
      <alignment horizontal="center" vertical="center"/>
    </xf>
    <xf numFmtId="0" fontId="21" fillId="0" borderId="2" xfId="0" applyNumberFormat="1" applyFont="1" applyFill="1" applyBorder="1" applyAlignment="1" applyProtection="1">
      <alignment horizontal="left" vertical="center" wrapText="1"/>
    </xf>
    <xf numFmtId="175" fontId="21" fillId="0" borderId="19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left" vertical="center"/>
    </xf>
    <xf numFmtId="175" fontId="21" fillId="0" borderId="20" xfId="0" applyNumberFormat="1" applyFont="1" applyFill="1" applyBorder="1" applyAlignment="1" applyProtection="1">
      <alignment horizontal="center" vertical="center"/>
    </xf>
    <xf numFmtId="175" fontId="21" fillId="0" borderId="11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horizontal="center" vertical="center"/>
    </xf>
    <xf numFmtId="175" fontId="41" fillId="0" borderId="2" xfId="0" applyNumberFormat="1" applyFont="1" applyFill="1" applyBorder="1" applyAlignment="1" applyProtection="1">
      <alignment horizontal="center" vertical="center" wrapText="1"/>
    </xf>
    <xf numFmtId="175" fontId="21" fillId="0" borderId="2" xfId="0" applyNumberFormat="1" applyFont="1" applyFill="1" applyBorder="1" applyAlignment="1" applyProtection="1">
      <alignment horizontal="righ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center" vertical="center"/>
    </xf>
    <xf numFmtId="0" fontId="21" fillId="0" borderId="21" xfId="0" applyNumberFormat="1" applyFont="1" applyFill="1" applyBorder="1" applyAlignment="1" applyProtection="1">
      <alignment horizontal="center" vertical="center"/>
    </xf>
    <xf numFmtId="0" fontId="21" fillId="0" borderId="22" xfId="0" applyNumberFormat="1" applyFont="1" applyFill="1" applyBorder="1" applyAlignment="1" applyProtection="1">
      <alignment horizontal="center" vertical="center"/>
    </xf>
    <xf numFmtId="0" fontId="21" fillId="0" borderId="3" xfId="0" applyNumberFormat="1" applyFont="1" applyFill="1" applyBorder="1" applyAlignment="1" applyProtection="1">
      <alignment horizontal="left" vertical="center"/>
    </xf>
    <xf numFmtId="166" fontId="21" fillId="0" borderId="23" xfId="0" applyNumberFormat="1" applyFont="1" applyFill="1" applyBorder="1" applyAlignment="1" applyProtection="1">
      <alignment horizontal="center" vertical="center"/>
    </xf>
    <xf numFmtId="0" fontId="21" fillId="0" borderId="24" xfId="0" applyNumberFormat="1" applyFont="1" applyFill="1" applyBorder="1" applyAlignment="1" applyProtection="1">
      <alignment vertical="center" wrapText="1"/>
    </xf>
    <xf numFmtId="0" fontId="21" fillId="0" borderId="25" xfId="0" applyNumberFormat="1" applyFont="1" applyFill="1" applyBorder="1" applyAlignment="1" applyProtection="1">
      <alignment vertical="center"/>
    </xf>
    <xf numFmtId="0" fontId="21" fillId="0" borderId="25" xfId="0" applyNumberFormat="1" applyFont="1" applyFill="1" applyBorder="1" applyAlignment="1" applyProtection="1">
      <alignment vertical="center" wrapText="1"/>
    </xf>
    <xf numFmtId="0" fontId="21" fillId="0" borderId="25" xfId="0" applyNumberFormat="1" applyFont="1" applyFill="1" applyBorder="1" applyAlignment="1" applyProtection="1">
      <alignment horizontal="center" vertical="center"/>
    </xf>
    <xf numFmtId="0" fontId="21" fillId="0" borderId="9" xfId="0" applyNumberFormat="1" applyFont="1" applyFill="1" applyBorder="1" applyAlignment="1" applyProtection="1">
      <alignment vertical="center"/>
    </xf>
    <xf numFmtId="0" fontId="21" fillId="0" borderId="10" xfId="0" applyNumberFormat="1" applyFont="1" applyFill="1" applyBorder="1" applyAlignment="1" applyProtection="1">
      <alignment vertical="center"/>
    </xf>
    <xf numFmtId="183" fontId="21" fillId="0" borderId="10" xfId="0" applyNumberFormat="1" applyFont="1" applyFill="1" applyBorder="1" applyAlignment="1" applyProtection="1">
      <alignment horizontal="center" vertical="center"/>
    </xf>
    <xf numFmtId="0" fontId="21" fillId="0" borderId="10" xfId="0" applyNumberFormat="1" applyFont="1" applyFill="1" applyBorder="1" applyAlignment="1" applyProtection="1">
      <alignment vertical="center" wrapText="1"/>
    </xf>
    <xf numFmtId="0" fontId="21" fillId="0" borderId="9" xfId="0" applyNumberFormat="1" applyFont="1" applyFill="1" applyBorder="1" applyAlignment="1" applyProtection="1">
      <alignment vertical="center" wrapText="1"/>
    </xf>
    <xf numFmtId="183" fontId="21" fillId="0" borderId="10" xfId="0" applyNumberFormat="1" applyFont="1" applyFill="1" applyBorder="1" applyAlignment="1" applyProtection="1">
      <alignment vertical="center"/>
    </xf>
    <xf numFmtId="166" fontId="21" fillId="0" borderId="13" xfId="0" applyNumberFormat="1" applyFont="1" applyFill="1" applyBorder="1" applyAlignment="1" applyProtection="1">
      <alignment vertical="center"/>
    </xf>
    <xf numFmtId="0" fontId="42" fillId="0" borderId="9" xfId="0" applyNumberFormat="1" applyFont="1" applyFill="1" applyBorder="1" applyAlignment="1" applyProtection="1">
      <alignment vertical="center"/>
    </xf>
    <xf numFmtId="175" fontId="21" fillId="0" borderId="10" xfId="0" applyNumberFormat="1" applyFont="1" applyFill="1" applyBorder="1" applyAlignment="1" applyProtection="1">
      <alignment horizontal="center" vertical="center"/>
    </xf>
    <xf numFmtId="0" fontId="21" fillId="0" borderId="12" xfId="0" applyNumberFormat="1" applyFont="1" applyFill="1" applyBorder="1" applyAlignment="1" applyProtection="1">
      <alignment vertical="center"/>
    </xf>
    <xf numFmtId="166" fontId="21" fillId="0" borderId="11" xfId="0" applyNumberFormat="1" applyFont="1" applyFill="1" applyBorder="1" applyAlignment="1" applyProtection="1">
      <alignment horizontal="center" vertical="center"/>
    </xf>
    <xf numFmtId="0" fontId="42" fillId="0" borderId="9" xfId="0" applyNumberFormat="1" applyFont="1" applyFill="1" applyBorder="1" applyAlignment="1" applyProtection="1">
      <alignment vertical="center" wrapText="1"/>
    </xf>
    <xf numFmtId="166" fontId="21" fillId="0" borderId="10" xfId="0" applyNumberFormat="1" applyFont="1" applyFill="1" applyBorder="1" applyAlignment="1" applyProtection="1">
      <alignment vertical="center"/>
    </xf>
    <xf numFmtId="0" fontId="42" fillId="0" borderId="7" xfId="0" applyNumberFormat="1" applyFont="1" applyFill="1" applyBorder="1" applyAlignment="1" applyProtection="1">
      <alignment vertical="center" wrapText="1"/>
    </xf>
    <xf numFmtId="0" fontId="41" fillId="0" borderId="8" xfId="0" applyNumberFormat="1" applyFont="1" applyFill="1" applyBorder="1" applyAlignment="1" applyProtection="1">
      <alignment horizontal="left" vertical="center"/>
    </xf>
    <xf numFmtId="0" fontId="42" fillId="0" borderId="8" xfId="0" applyNumberFormat="1" applyFont="1" applyFill="1" applyBorder="1" applyAlignment="1" applyProtection="1">
      <alignment horizontal="center" vertical="center" wrapText="1"/>
    </xf>
    <xf numFmtId="183" fontId="41" fillId="0" borderId="8" xfId="0" applyNumberFormat="1" applyFont="1" applyFill="1" applyBorder="1" applyAlignment="1" applyProtection="1">
      <alignment horizontal="center" vertical="center" wrapText="1"/>
    </xf>
    <xf numFmtId="183" fontId="21" fillId="0" borderId="8" xfId="0" applyNumberFormat="1" applyFont="1" applyFill="1" applyBorder="1" applyAlignment="1" applyProtection="1">
      <alignment horizontal="right" vertical="center" wrapText="1"/>
    </xf>
    <xf numFmtId="183" fontId="21" fillId="0" borderId="8" xfId="0" applyNumberFormat="1" applyFont="1" applyFill="1" applyBorder="1" applyAlignment="1" applyProtection="1">
      <alignment horizontal="center" vertical="center"/>
    </xf>
    <xf numFmtId="0" fontId="21" fillId="0" borderId="8" xfId="0" applyNumberFormat="1" applyFont="1" applyFill="1" applyBorder="1" applyAlignment="1" applyProtection="1">
      <alignment horizontal="left" vertical="center"/>
    </xf>
    <xf numFmtId="166" fontId="21" fillId="0" borderId="8" xfId="0" applyNumberFormat="1" applyFont="1" applyFill="1" applyBorder="1" applyAlignment="1" applyProtection="1">
      <alignment horizontal="center" vertical="center"/>
    </xf>
    <xf numFmtId="166" fontId="21" fillId="0" borderId="13" xfId="0" applyNumberFormat="1" applyFont="1" applyFill="1" applyBorder="1" applyAlignment="1" applyProtection="1">
      <alignment horizontal="center" vertical="center"/>
    </xf>
    <xf numFmtId="0" fontId="21" fillId="0" borderId="20" xfId="0" applyNumberFormat="1" applyFont="1" applyFill="1" applyBorder="1" applyAlignment="1" applyProtection="1">
      <alignment horizontal="center" vertical="center"/>
    </xf>
    <xf numFmtId="0" fontId="21" fillId="0" borderId="12" xfId="0" applyNumberFormat="1" applyFont="1" applyFill="1" applyBorder="1" applyAlignment="1" applyProtection="1">
      <alignment horizontal="left" vertical="center"/>
    </xf>
    <xf numFmtId="0" fontId="21" fillId="0" borderId="26" xfId="0" applyNumberFormat="1" applyFont="1" applyFill="1" applyBorder="1" applyAlignment="1" applyProtection="1">
      <alignment vertical="center"/>
    </xf>
    <xf numFmtId="0" fontId="21" fillId="0" borderId="27" xfId="0" applyNumberFormat="1" applyFont="1" applyFill="1" applyBorder="1" applyAlignment="1" applyProtection="1">
      <alignment horizontal="center" vertical="center"/>
    </xf>
    <xf numFmtId="175" fontId="21" fillId="0" borderId="27" xfId="0" applyNumberFormat="1" applyFont="1" applyFill="1" applyBorder="1" applyAlignment="1" applyProtection="1">
      <alignment horizontal="center" vertical="center"/>
    </xf>
    <xf numFmtId="0" fontId="21" fillId="0" borderId="27" xfId="0" applyNumberFormat="1" applyFont="1" applyFill="1" applyBorder="1" applyAlignment="1" applyProtection="1">
      <alignment horizontal="center" vertical="center" wrapText="1"/>
    </xf>
    <xf numFmtId="166" fontId="21" fillId="0" borderId="27" xfId="0" applyNumberFormat="1" applyFont="1" applyFill="1" applyBorder="1" applyAlignment="1" applyProtection="1">
      <alignment horizontal="center" vertical="center"/>
    </xf>
    <xf numFmtId="183" fontId="21" fillId="0" borderId="27" xfId="0" applyNumberFormat="1" applyFont="1" applyFill="1" applyBorder="1" applyAlignment="1" applyProtection="1">
      <alignment horizontal="center" vertical="center"/>
    </xf>
    <xf numFmtId="0" fontId="21" fillId="0" borderId="27" xfId="0" applyNumberFormat="1" applyFont="1" applyFill="1" applyBorder="1" applyAlignment="1" applyProtection="1">
      <alignment horizontal="left" vertical="center"/>
    </xf>
    <xf numFmtId="0" fontId="42" fillId="0" borderId="17" xfId="0" applyNumberFormat="1" applyFont="1" applyFill="1" applyBorder="1" applyAlignment="1" applyProtection="1">
      <alignment vertical="center" wrapText="1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21" fillId="0" borderId="17" xfId="0" applyNumberFormat="1" applyFont="1" applyFill="1" applyBorder="1" applyAlignment="1" applyProtection="1">
      <alignment horizontal="center" vertical="center"/>
    </xf>
    <xf numFmtId="183" fontId="21" fillId="0" borderId="17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left" vertical="center"/>
    </xf>
    <xf numFmtId="166" fontId="21" fillId="0" borderId="17" xfId="0" applyNumberFormat="1" applyFont="1" applyFill="1" applyBorder="1" applyAlignment="1" applyProtection="1">
      <alignment horizontal="center" vertical="center"/>
    </xf>
    <xf numFmtId="0" fontId="21" fillId="0" borderId="2" xfId="0" applyNumberFormat="1" applyFont="1" applyFill="1" applyBorder="1" applyAlignment="1" applyProtection="1">
      <alignment vertical="center"/>
    </xf>
    <xf numFmtId="0" fontId="21" fillId="0" borderId="3" xfId="0" applyNumberFormat="1" applyFont="1" applyFill="1" applyBorder="1" applyAlignment="1" applyProtection="1">
      <alignment vertical="center"/>
    </xf>
    <xf numFmtId="0" fontId="42" fillId="0" borderId="28" xfId="0" applyNumberFormat="1" applyFont="1" applyFill="1" applyBorder="1" applyAlignment="1" applyProtection="1">
      <alignment vertical="center" wrapText="1"/>
    </xf>
    <xf numFmtId="175" fontId="21" fillId="0" borderId="25" xfId="0" applyNumberFormat="1" applyFont="1" applyFill="1" applyBorder="1" applyAlignment="1" applyProtection="1">
      <alignment horizontal="center" vertical="center"/>
    </xf>
    <xf numFmtId="0" fontId="21" fillId="0" borderId="25" xfId="0" applyNumberFormat="1" applyFont="1" applyFill="1" applyBorder="1" applyAlignment="1" applyProtection="1">
      <alignment horizontal="center" vertical="center" wrapText="1"/>
    </xf>
    <xf numFmtId="183" fontId="21" fillId="0" borderId="25" xfId="0" applyNumberFormat="1" applyFont="1" applyFill="1" applyBorder="1" applyAlignment="1" applyProtection="1">
      <alignment horizontal="center" vertical="center"/>
    </xf>
    <xf numFmtId="0" fontId="21" fillId="0" borderId="25" xfId="0" applyNumberFormat="1" applyFont="1" applyFill="1" applyBorder="1" applyAlignment="1" applyProtection="1">
      <alignment horizontal="left" vertical="center"/>
    </xf>
    <xf numFmtId="166" fontId="21" fillId="0" borderId="25" xfId="0" applyNumberFormat="1" applyFont="1" applyFill="1" applyBorder="1" applyAlignment="1" applyProtection="1">
      <alignment horizontal="center" vertical="center"/>
    </xf>
    <xf numFmtId="0" fontId="21" fillId="0" borderId="11" xfId="0" applyNumberFormat="1" applyFont="1" applyFill="1" applyBorder="1" applyAlignment="1" applyProtection="1">
      <alignment horizontal="left" vertical="center"/>
    </xf>
    <xf numFmtId="0" fontId="21" fillId="0" borderId="11" xfId="0" applyNumberFormat="1" applyFont="1" applyFill="1" applyBorder="1" applyAlignment="1" applyProtection="1">
      <alignment vertical="center" wrapText="1"/>
    </xf>
    <xf numFmtId="0" fontId="21" fillId="0" borderId="29" xfId="0" applyNumberFormat="1" applyFont="1" applyFill="1" applyBorder="1" applyAlignment="1" applyProtection="1">
      <alignment vertical="center"/>
    </xf>
    <xf numFmtId="183" fontId="21" fillId="0" borderId="13" xfId="0" applyNumberFormat="1" applyFont="1" applyFill="1" applyBorder="1" applyAlignment="1" applyProtection="1">
      <alignment horizontal="center" vertical="center"/>
    </xf>
    <xf numFmtId="0" fontId="21" fillId="0" borderId="13" xfId="0" applyNumberFormat="1" applyFont="1" applyFill="1" applyBorder="1" applyAlignment="1" applyProtection="1">
      <alignment horizontal="left" vertical="center"/>
    </xf>
    <xf numFmtId="0" fontId="42" fillId="0" borderId="30" xfId="0" applyNumberFormat="1" applyFont="1" applyFill="1" applyBorder="1" applyAlignment="1" applyProtection="1">
      <alignment vertical="center" wrapText="1"/>
    </xf>
    <xf numFmtId="0" fontId="21" fillId="0" borderId="4" xfId="0" applyNumberFormat="1" applyFont="1" applyFill="1" applyBorder="1" applyAlignment="1" applyProtection="1">
      <alignment horizontal="center" vertical="center"/>
    </xf>
    <xf numFmtId="0" fontId="21" fillId="0" borderId="4" xfId="0" applyNumberFormat="1" applyFont="1" applyFill="1" applyBorder="1" applyAlignment="1" applyProtection="1">
      <alignment vertical="center"/>
    </xf>
    <xf numFmtId="0" fontId="21" fillId="0" borderId="19" xfId="0" applyNumberFormat="1" applyFont="1" applyFill="1" applyBorder="1" applyAlignment="1" applyProtection="1">
      <alignment vertical="center"/>
    </xf>
    <xf numFmtId="0" fontId="21" fillId="0" borderId="18" xfId="0" applyNumberFormat="1" applyFont="1" applyFill="1" applyBorder="1" applyAlignment="1" applyProtection="1">
      <alignment vertical="center"/>
    </xf>
    <xf numFmtId="166" fontId="21" fillId="0" borderId="18" xfId="0" applyNumberFormat="1" applyFont="1" applyFill="1" applyBorder="1" applyAlignment="1" applyProtection="1">
      <alignment horizontal="center" vertical="center"/>
    </xf>
    <xf numFmtId="0" fontId="21" fillId="0" borderId="19" xfId="0" applyNumberFormat="1" applyFont="1" applyFill="1" applyBorder="1" applyAlignment="1" applyProtection="1">
      <alignment vertical="center" wrapText="1"/>
    </xf>
    <xf numFmtId="0" fontId="21" fillId="0" borderId="19" xfId="0" applyNumberFormat="1" applyFont="1" applyFill="1" applyBorder="1" applyAlignment="1" applyProtection="1">
      <alignment horizontal="center" vertical="center" wrapText="1"/>
    </xf>
    <xf numFmtId="175" fontId="21" fillId="0" borderId="0" xfId="0" applyNumberFormat="1" applyFont="1" applyFill="1" applyBorder="1" applyAlignment="1" applyProtection="1">
      <alignment horizontal="center" vertical="center"/>
    </xf>
    <xf numFmtId="0" fontId="21" fillId="0" borderId="18" xfId="0" applyNumberFormat="1" applyFont="1" applyFill="1" applyBorder="1" applyAlignment="1" applyProtection="1">
      <alignment vertical="center" wrapText="1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1" fillId="0" borderId="31" xfId="0" applyNumberFormat="1" applyFont="1" applyFill="1" applyBorder="1" applyAlignment="1" applyProtection="1">
      <alignment vertical="center"/>
    </xf>
    <xf numFmtId="166" fontId="21" fillId="0" borderId="3" xfId="0" applyNumberFormat="1" applyFont="1" applyFill="1" applyBorder="1" applyAlignment="1" applyProtection="1">
      <alignment horizontal="center" vertical="center"/>
    </xf>
    <xf numFmtId="166" fontId="21" fillId="0" borderId="15" xfId="0" applyNumberFormat="1" applyFont="1" applyFill="1" applyBorder="1" applyAlignment="1" applyProtection="1">
      <alignment horizontal="center" vertical="center"/>
    </xf>
    <xf numFmtId="0" fontId="21" fillId="0" borderId="3" xfId="0" applyNumberFormat="1" applyFont="1" applyFill="1" applyBorder="1" applyAlignment="1" applyProtection="1">
      <alignment horizontal="center" vertical="center" wrapText="1"/>
    </xf>
    <xf numFmtId="175" fontId="21" fillId="0" borderId="31" xfId="0" applyNumberFormat="1" applyFont="1" applyFill="1" applyBorder="1" applyAlignment="1" applyProtection="1">
      <alignment horizontal="center" vertical="center"/>
    </xf>
    <xf numFmtId="0" fontId="21" fillId="0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/>
    <xf numFmtId="0" fontId="27" fillId="0" borderId="0" xfId="0" applyFont="1" applyAlignment="1"/>
    <xf numFmtId="0" fontId="14" fillId="0" borderId="0" xfId="0" applyFont="1" applyBorder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8" fillId="0" borderId="0" xfId="0" applyNumberFormat="1" applyFont="1" applyAlignment="1">
      <alignment horizontal="center" vertical="center" wrapText="1" shrinkToFit="1"/>
    </xf>
    <xf numFmtId="0" fontId="23" fillId="0" borderId="0" xfId="0" applyFont="1" applyAlignment="1">
      <alignment horizontal="left" vertical="center" shrinkToFi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0" fillId="0" borderId="0" xfId="0" applyFill="1" applyAlignment="1">
      <alignment horizontal="justify" vertical="top" wrapText="1"/>
    </xf>
    <xf numFmtId="0" fontId="0" fillId="0" borderId="32" xfId="0" applyBorder="1" applyAlignment="1">
      <alignment vertical="center"/>
    </xf>
    <xf numFmtId="0" fontId="1" fillId="0" borderId="3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left"/>
    </xf>
    <xf numFmtId="2" fontId="2" fillId="0" borderId="31" xfId="0" applyNumberFormat="1" applyFont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right" vertical="center"/>
    </xf>
    <xf numFmtId="0" fontId="2" fillId="4" borderId="33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2" fillId="4" borderId="1" xfId="0" applyNumberFormat="1" applyFont="1" applyFill="1" applyBorder="1" applyAlignment="1">
      <alignment horizontal="center" vertical="center"/>
    </xf>
    <xf numFmtId="176" fontId="34" fillId="0" borderId="1" xfId="0" applyNumberFormat="1" applyFont="1" applyBorder="1" applyAlignment="1">
      <alignment horizontal="center" vertical="center"/>
    </xf>
    <xf numFmtId="176" fontId="34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right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1" xfId="0" applyNumberFormat="1" applyFont="1" applyFill="1" applyBorder="1" applyAlignment="1" applyProtection="1">
      <alignment horizontal="center" vertical="center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21" fillId="0" borderId="38" xfId="0" applyNumberFormat="1" applyFont="1" applyFill="1" applyBorder="1" applyAlignment="1" applyProtection="1">
      <alignment horizontal="center" vertical="center" wrapText="1"/>
    </xf>
    <xf numFmtId="166" fontId="21" fillId="0" borderId="6" xfId="0" applyNumberFormat="1" applyFont="1" applyFill="1" applyBorder="1" applyAlignment="1" applyProtection="1">
      <alignment horizontal="center" vertical="center"/>
    </xf>
    <xf numFmtId="166" fontId="21" fillId="0" borderId="35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left" vertical="center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83" fontId="21" fillId="0" borderId="5" xfId="0" applyNumberFormat="1" applyFont="1" applyFill="1" applyBorder="1" applyAlignment="1" applyProtection="1">
      <alignment horizontal="center" vertical="center" wrapText="1"/>
    </xf>
    <xf numFmtId="0" fontId="42" fillId="0" borderId="36" xfId="0" applyNumberFormat="1" applyFont="1" applyFill="1" applyBorder="1" applyAlignment="1" applyProtection="1">
      <alignment horizontal="center" vertical="center" wrapText="1"/>
    </xf>
    <xf numFmtId="0" fontId="42" fillId="0" borderId="37" xfId="0" applyNumberFormat="1" applyFont="1" applyFill="1" applyBorder="1" applyAlignment="1" applyProtection="1">
      <alignment horizontal="center" vertical="center" wrapText="1"/>
    </xf>
    <xf numFmtId="175" fontId="21" fillId="0" borderId="6" xfId="0" applyNumberFormat="1" applyFont="1" applyFill="1" applyBorder="1" applyAlignment="1" applyProtection="1">
      <alignment horizontal="center" vertical="center"/>
    </xf>
    <xf numFmtId="175" fontId="21" fillId="0" borderId="35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21" fillId="0" borderId="5" xfId="0" applyNumberFormat="1" applyFont="1" applyFill="1" applyBorder="1" applyAlignment="1" applyProtection="1">
      <alignment horizontal="center" vertical="center"/>
    </xf>
    <xf numFmtId="166" fontId="21" fillId="0" borderId="5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/>
    </xf>
    <xf numFmtId="0" fontId="21" fillId="0" borderId="35" xfId="0" applyNumberFormat="1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51"/>
  <sheetViews>
    <sheetView tabSelected="1" zoomScale="90" zoomScaleNormal="90" workbookViewId="0">
      <selection activeCell="S21" sqref="S21"/>
    </sheetView>
  </sheetViews>
  <sheetFormatPr defaultRowHeight="12.75" x14ac:dyDescent="0.2"/>
  <cols>
    <col min="1" max="1" width="9.140625" customWidth="1"/>
    <col min="2" max="2" width="12.140625" bestFit="1" customWidth="1"/>
    <col min="5" max="5" width="10.42578125" customWidth="1"/>
    <col min="6" max="6" width="7.42578125" customWidth="1"/>
    <col min="7" max="7" width="8.42578125" customWidth="1"/>
    <col min="8" max="8" width="11.28515625" customWidth="1"/>
    <col min="9" max="9" width="9.5703125" customWidth="1"/>
  </cols>
  <sheetData>
    <row r="2" spans="1:9" x14ac:dyDescent="0.2">
      <c r="C2" s="9" t="s">
        <v>319</v>
      </c>
    </row>
    <row r="3" spans="1:9" x14ac:dyDescent="0.2">
      <c r="E3" s="117" t="s">
        <v>320</v>
      </c>
    </row>
    <row r="5" spans="1:9" ht="14.25" x14ac:dyDescent="0.2">
      <c r="A5" s="65" t="s">
        <v>133</v>
      </c>
    </row>
    <row r="6" spans="1:9" ht="14.25" x14ac:dyDescent="0.2">
      <c r="A6" s="65"/>
    </row>
    <row r="7" spans="1:9" ht="14.25" x14ac:dyDescent="0.2">
      <c r="A7" s="65"/>
    </row>
    <row r="8" spans="1:9" ht="14.25" x14ac:dyDescent="0.2">
      <c r="B8" s="65" t="s">
        <v>134</v>
      </c>
    </row>
    <row r="9" spans="1:9" ht="15" x14ac:dyDescent="0.25">
      <c r="A9" s="65" t="s">
        <v>135</v>
      </c>
    </row>
    <row r="10" spans="1:9" x14ac:dyDescent="0.2">
      <c r="A10" s="66" t="s">
        <v>136</v>
      </c>
    </row>
    <row r="11" spans="1:9" x14ac:dyDescent="0.2">
      <c r="A11" s="67" t="s">
        <v>137</v>
      </c>
    </row>
    <row r="12" spans="1:9" ht="14.25" x14ac:dyDescent="0.2">
      <c r="A12" s="65" t="s">
        <v>138</v>
      </c>
    </row>
    <row r="13" spans="1:9" ht="15" x14ac:dyDescent="0.2">
      <c r="A13" s="69"/>
    </row>
    <row r="14" spans="1:9" ht="15" x14ac:dyDescent="0.2">
      <c r="A14" s="69"/>
    </row>
    <row r="15" spans="1:9" ht="15.75" x14ac:dyDescent="0.25">
      <c r="A15" s="310" t="s">
        <v>155</v>
      </c>
      <c r="B15" s="310"/>
      <c r="C15" s="311" t="s">
        <v>156</v>
      </c>
      <c r="D15" s="311"/>
      <c r="E15" s="311"/>
      <c r="F15" s="311"/>
      <c r="G15" s="311"/>
      <c r="H15" s="311"/>
      <c r="I15" s="311"/>
    </row>
    <row r="16" spans="1:9" ht="15.75" x14ac:dyDescent="0.25">
      <c r="A16" s="73" t="s">
        <v>157</v>
      </c>
      <c r="B16" s="73"/>
      <c r="C16" s="311" t="s">
        <v>158</v>
      </c>
      <c r="D16" s="311"/>
      <c r="E16" s="311"/>
      <c r="F16" s="311"/>
      <c r="G16" s="311"/>
      <c r="H16" s="311"/>
      <c r="I16" s="311"/>
    </row>
    <row r="17" spans="1:12" ht="15.75" x14ac:dyDescent="0.25">
      <c r="A17" s="70"/>
    </row>
    <row r="18" spans="1:12" ht="15.75" x14ac:dyDescent="0.25">
      <c r="A18" s="70"/>
      <c r="G18" s="85"/>
    </row>
    <row r="19" spans="1:12" ht="15" x14ac:dyDescent="0.2">
      <c r="A19" s="69" t="s">
        <v>170</v>
      </c>
      <c r="G19" s="117" t="s">
        <v>318</v>
      </c>
    </row>
    <row r="20" spans="1:12" ht="15.75" x14ac:dyDescent="0.25">
      <c r="A20" s="70"/>
    </row>
    <row r="21" spans="1:12" ht="15" x14ac:dyDescent="0.2">
      <c r="A21" s="69"/>
    </row>
    <row r="22" spans="1:12" ht="18" x14ac:dyDescent="0.25">
      <c r="A22" s="71"/>
    </row>
    <row r="23" spans="1:12" ht="18" customHeight="1" x14ac:dyDescent="0.25">
      <c r="A23" s="309" t="s">
        <v>169</v>
      </c>
      <c r="B23" s="309"/>
      <c r="C23" s="309"/>
      <c r="D23" s="309"/>
      <c r="E23" s="309"/>
      <c r="F23" s="309"/>
      <c r="G23" s="309"/>
      <c r="H23" s="309"/>
      <c r="I23" s="309"/>
      <c r="J23" s="72"/>
      <c r="K23" s="72"/>
      <c r="L23" s="72"/>
    </row>
    <row r="24" spans="1:12" ht="15.75" customHeight="1" x14ac:dyDescent="0.25">
      <c r="A24" s="309" t="s">
        <v>143</v>
      </c>
      <c r="B24" s="309"/>
      <c r="C24" s="309"/>
      <c r="D24" s="309"/>
      <c r="E24" s="309"/>
      <c r="F24" s="309"/>
      <c r="G24" s="309"/>
      <c r="H24" s="309"/>
      <c r="I24" s="309"/>
      <c r="J24" s="72"/>
      <c r="K24" s="72"/>
      <c r="L24" s="72"/>
    </row>
    <row r="25" spans="1:12" ht="15.75" x14ac:dyDescent="0.25">
      <c r="A25" s="73"/>
    </row>
    <row r="26" spans="1:12" ht="18" x14ac:dyDescent="0.25">
      <c r="A26" s="72"/>
    </row>
    <row r="27" spans="1:12" ht="56.25" customHeight="1" x14ac:dyDescent="0.2">
      <c r="A27" s="303" t="str">
        <f>zbiorcza!A3</f>
        <v>Zadanie nr ………………. -  nazwa………..</v>
      </c>
      <c r="B27" s="303"/>
      <c r="C27" s="303"/>
      <c r="D27" s="303"/>
      <c r="E27" s="303"/>
      <c r="F27" s="303"/>
      <c r="G27" s="303"/>
      <c r="H27" s="303"/>
      <c r="I27" s="303"/>
      <c r="J27" s="76"/>
      <c r="K27" s="76"/>
      <c r="L27" s="76"/>
    </row>
    <row r="28" spans="1:12" ht="15.75" x14ac:dyDescent="0.25">
      <c r="A28" s="73"/>
    </row>
    <row r="29" spans="1:12" ht="15.75" x14ac:dyDescent="0.25">
      <c r="A29" s="70"/>
    </row>
    <row r="30" spans="1:12" ht="15.75" x14ac:dyDescent="0.25">
      <c r="A30" s="304" t="s">
        <v>316</v>
      </c>
      <c r="B30" s="304"/>
      <c r="C30" s="304"/>
      <c r="D30" s="304"/>
      <c r="E30" s="304"/>
      <c r="F30" s="304"/>
      <c r="G30" s="304"/>
      <c r="H30" s="165">
        <f>zbiorcza!D7</f>
        <v>0</v>
      </c>
      <c r="I30" s="83" t="s">
        <v>144</v>
      </c>
    </row>
    <row r="31" spans="1:12" ht="15" customHeight="1" x14ac:dyDescent="0.2">
      <c r="A31" s="305" t="s">
        <v>145</v>
      </c>
      <c r="B31" s="305"/>
      <c r="C31" s="306" t="s">
        <v>321</v>
      </c>
      <c r="D31" s="306"/>
      <c r="E31" s="306"/>
      <c r="F31" s="306"/>
      <c r="G31" s="306"/>
      <c r="H31" s="306"/>
      <c r="I31" s="306"/>
      <c r="J31" s="77"/>
      <c r="K31" s="77"/>
      <c r="L31" s="77"/>
    </row>
    <row r="32" spans="1:12" ht="15.75" x14ac:dyDescent="0.25">
      <c r="A32" s="68"/>
    </row>
    <row r="33" spans="1:13" ht="15.75" x14ac:dyDescent="0.25">
      <c r="A33" s="68"/>
    </row>
    <row r="34" spans="1:13" ht="15" x14ac:dyDescent="0.2">
      <c r="A34" s="79" t="s">
        <v>146</v>
      </c>
      <c r="B34" s="312" t="s">
        <v>147</v>
      </c>
      <c r="C34" s="312"/>
      <c r="D34" s="80" t="s">
        <v>139</v>
      </c>
      <c r="E34" s="163">
        <f>zbiorcza!C7</f>
        <v>0</v>
      </c>
      <c r="F34" s="82" t="s">
        <v>149</v>
      </c>
      <c r="G34" s="79"/>
      <c r="H34" s="79"/>
    </row>
    <row r="35" spans="1:13" ht="15" x14ac:dyDescent="0.2">
      <c r="A35" s="69"/>
      <c r="B35" s="81"/>
      <c r="C35" s="81"/>
      <c r="E35" s="137"/>
      <c r="F35" s="81"/>
    </row>
    <row r="36" spans="1:13" ht="15" x14ac:dyDescent="0.2">
      <c r="A36" s="69" t="s">
        <v>140</v>
      </c>
      <c r="B36" s="312" t="s">
        <v>148</v>
      </c>
      <c r="C36" s="312"/>
      <c r="D36" s="80" t="s">
        <v>139</v>
      </c>
      <c r="E36" s="163"/>
      <c r="F36" s="82" t="s">
        <v>144</v>
      </c>
    </row>
    <row r="37" spans="1:13" ht="15.75" x14ac:dyDescent="0.25">
      <c r="A37" s="70"/>
      <c r="B37" s="81"/>
      <c r="C37" s="81"/>
      <c r="E37" s="137"/>
      <c r="F37" s="81"/>
    </row>
    <row r="38" spans="1:13" ht="15.75" x14ac:dyDescent="0.25">
      <c r="A38" s="69"/>
      <c r="B38" s="78" t="s">
        <v>152</v>
      </c>
      <c r="C38" s="78"/>
      <c r="E38" s="164">
        <f>SUM(zbiorcza!C10:C12)</f>
        <v>0</v>
      </c>
      <c r="F38" s="69" t="s">
        <v>150</v>
      </c>
    </row>
    <row r="39" spans="1:13" ht="15" x14ac:dyDescent="0.2">
      <c r="A39" s="74" t="s">
        <v>141</v>
      </c>
    </row>
    <row r="40" spans="1:13" ht="15" x14ac:dyDescent="0.2">
      <c r="A40" s="69"/>
    </row>
    <row r="41" spans="1:13" x14ac:dyDescent="0.2">
      <c r="A41" s="75" t="s">
        <v>317</v>
      </c>
    </row>
    <row r="42" spans="1:13" x14ac:dyDescent="0.2">
      <c r="A42" s="75" t="s">
        <v>142</v>
      </c>
    </row>
    <row r="43" spans="1:13" x14ac:dyDescent="0.2">
      <c r="A43" s="75"/>
    </row>
    <row r="44" spans="1:13" ht="15" x14ac:dyDescent="0.2">
      <c r="A44" s="69"/>
    </row>
    <row r="45" spans="1:13" x14ac:dyDescent="0.2">
      <c r="A45" s="75"/>
    </row>
    <row r="46" spans="1:13" ht="14.25" x14ac:dyDescent="0.2">
      <c r="A46" s="299"/>
      <c r="B46" s="299"/>
      <c r="F46" s="307" t="s">
        <v>153</v>
      </c>
      <c r="G46" s="307"/>
      <c r="H46" s="307"/>
      <c r="I46" s="307"/>
    </row>
    <row r="47" spans="1:13" ht="14.25" customHeight="1" x14ac:dyDescent="0.2">
      <c r="A47" s="301"/>
      <c r="B47" s="302"/>
      <c r="M47" s="65"/>
    </row>
    <row r="48" spans="1:13" ht="14.25" customHeight="1" x14ac:dyDescent="0.2">
      <c r="A48" s="65"/>
    </row>
    <row r="49" spans="1:13" ht="14.25" customHeight="1" x14ac:dyDescent="0.2">
      <c r="A49" s="65"/>
      <c r="F49" s="308" t="s">
        <v>154</v>
      </c>
      <c r="G49" s="302"/>
      <c r="H49" s="302"/>
      <c r="I49" s="302"/>
      <c r="M49" s="84"/>
    </row>
    <row r="50" spans="1:13" ht="14.25" customHeight="1" x14ac:dyDescent="0.2">
      <c r="A50" s="65"/>
      <c r="F50" s="308" t="s">
        <v>151</v>
      </c>
      <c r="G50" s="302"/>
      <c r="H50" s="302"/>
      <c r="I50" s="302"/>
    </row>
    <row r="51" spans="1:13" x14ac:dyDescent="0.2">
      <c r="B51" s="84"/>
      <c r="C51" s="84"/>
      <c r="D51" s="84"/>
      <c r="E51" s="84"/>
      <c r="F51" s="84"/>
      <c r="G51" s="84"/>
      <c r="H51" s="84"/>
      <c r="I51" s="84"/>
    </row>
  </sheetData>
  <mergeCells count="15">
    <mergeCell ref="F49:I49"/>
    <mergeCell ref="F50:I50"/>
    <mergeCell ref="A24:I24"/>
    <mergeCell ref="A23:I23"/>
    <mergeCell ref="A15:B15"/>
    <mergeCell ref="C15:I15"/>
    <mergeCell ref="C16:I16"/>
    <mergeCell ref="B34:C34"/>
    <mergeCell ref="B36:C36"/>
    <mergeCell ref="A47:B47"/>
    <mergeCell ref="A27:I27"/>
    <mergeCell ref="A30:G30"/>
    <mergeCell ref="A31:B31"/>
    <mergeCell ref="C31:I31"/>
    <mergeCell ref="F46:I46"/>
  </mergeCells>
  <pageMargins left="0.86" right="0.39370078740157483" top="0.59055118110236227" bottom="0.34" header="0.31496062992125984" footer="0.31496062992125984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opLeftCell="A7" workbookViewId="0">
      <selection activeCell="O16" sqref="O16"/>
    </sheetView>
  </sheetViews>
  <sheetFormatPr defaultColWidth="9" defaultRowHeight="12.75" x14ac:dyDescent="0.2"/>
  <cols>
    <col min="1" max="1" width="3.85546875" style="1" customWidth="1"/>
    <col min="2" max="2" width="12.7109375" style="1" customWidth="1"/>
    <col min="3" max="3" width="33.28515625" style="1" customWidth="1"/>
    <col min="4" max="4" width="10" style="1" customWidth="1"/>
    <col min="5" max="5" width="11.7109375" style="1" customWidth="1"/>
    <col min="6" max="6" width="12.42578125" style="1" customWidth="1"/>
    <col min="7" max="8" width="12.5703125" style="1" customWidth="1"/>
  </cols>
  <sheetData>
    <row r="1" spans="1:8" ht="15.75" x14ac:dyDescent="0.25">
      <c r="A1" s="324" t="s">
        <v>121</v>
      </c>
      <c r="B1" s="324"/>
      <c r="C1" s="324"/>
      <c r="D1" s="324"/>
      <c r="E1" s="324"/>
      <c r="F1" s="324"/>
      <c r="G1" s="324"/>
      <c r="H1" s="324"/>
    </row>
    <row r="2" spans="1:8" ht="23.25" customHeight="1" x14ac:dyDescent="0.25">
      <c r="A2" s="2"/>
      <c r="B2" s="2"/>
      <c r="C2" s="2"/>
      <c r="D2" s="2"/>
      <c r="E2" s="2"/>
      <c r="F2" s="2"/>
      <c r="G2" s="2"/>
      <c r="H2" s="2"/>
    </row>
    <row r="3" spans="1:8" ht="10.5" customHeight="1" x14ac:dyDescent="0.2">
      <c r="A3" s="344"/>
      <c r="B3" s="345"/>
      <c r="C3" s="345"/>
      <c r="D3" s="345"/>
      <c r="E3" s="345"/>
      <c r="F3" s="345"/>
      <c r="G3" s="345"/>
      <c r="H3" s="345"/>
    </row>
    <row r="4" spans="1:8" ht="54" customHeight="1" x14ac:dyDescent="0.2">
      <c r="C4" s="346" t="str">
        <f>zbiorcza!A3</f>
        <v>Zadanie nr ………………. -  nazwa………..</v>
      </c>
      <c r="D4" s="347"/>
      <c r="E4" s="347"/>
      <c r="F4" s="347"/>
      <c r="G4" s="347"/>
    </row>
    <row r="5" spans="1:8" ht="15.75" x14ac:dyDescent="0.25">
      <c r="C5" s="331"/>
      <c r="D5" s="331"/>
      <c r="E5" s="331"/>
      <c r="F5" s="331"/>
      <c r="G5" s="2"/>
    </row>
    <row r="7" spans="1:8" x14ac:dyDescent="0.2">
      <c r="A7" s="325" t="s">
        <v>0</v>
      </c>
      <c r="B7" s="327" t="s">
        <v>39</v>
      </c>
      <c r="C7" s="325" t="s">
        <v>40</v>
      </c>
      <c r="D7" s="327" t="s">
        <v>14</v>
      </c>
      <c r="E7" s="327" t="s">
        <v>15</v>
      </c>
      <c r="F7" s="327" t="s">
        <v>74</v>
      </c>
      <c r="G7" s="325" t="s">
        <v>84</v>
      </c>
      <c r="H7" s="325"/>
    </row>
    <row r="8" spans="1:8" ht="55.5" customHeight="1" x14ac:dyDescent="0.2">
      <c r="A8" s="325"/>
      <c r="B8" s="327"/>
      <c r="C8" s="325"/>
      <c r="D8" s="327"/>
      <c r="E8" s="327"/>
      <c r="F8" s="327"/>
      <c r="G8" s="13" t="s">
        <v>3</v>
      </c>
      <c r="H8" s="13" t="s">
        <v>4</v>
      </c>
    </row>
    <row r="9" spans="1:8" x14ac:dyDescent="0.2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</row>
    <row r="10" spans="1:8" ht="25.5" customHeight="1" x14ac:dyDescent="0.2">
      <c r="A10" s="319" t="s">
        <v>41</v>
      </c>
      <c r="B10" s="349"/>
      <c r="C10" s="320"/>
      <c r="D10" s="149"/>
      <c r="E10" s="148"/>
      <c r="F10" s="148">
        <f>SUM(F12:F17)</f>
        <v>0</v>
      </c>
      <c r="G10" s="148">
        <f>SUM(G13:G17)</f>
        <v>0</v>
      </c>
      <c r="H10" s="148">
        <f>SUM(H13:H17)</f>
        <v>0</v>
      </c>
    </row>
    <row r="11" spans="1:8" ht="49.5" customHeight="1" x14ac:dyDescent="0.2">
      <c r="A11" s="17">
        <v>1</v>
      </c>
      <c r="B11" s="15" t="s">
        <v>162</v>
      </c>
      <c r="C11" s="166" t="s">
        <v>173</v>
      </c>
      <c r="D11" s="7"/>
      <c r="E11" s="7"/>
      <c r="F11" s="7"/>
      <c r="G11" s="31">
        <v>0</v>
      </c>
      <c r="H11" s="31">
        <v>0</v>
      </c>
    </row>
    <row r="12" spans="1:8" ht="49.5" customHeight="1" x14ac:dyDescent="0.2">
      <c r="A12" s="17">
        <v>2</v>
      </c>
      <c r="B12" s="15" t="s">
        <v>79</v>
      </c>
      <c r="C12" s="16" t="s">
        <v>75</v>
      </c>
      <c r="D12" s="29"/>
      <c r="E12" s="56"/>
      <c r="F12" s="56"/>
      <c r="G12" s="124">
        <f>'grupa 2'!G8</f>
        <v>0</v>
      </c>
      <c r="H12" s="124">
        <f>'grupa 2'!H8</f>
        <v>0</v>
      </c>
    </row>
    <row r="13" spans="1:8" ht="42.75" customHeight="1" x14ac:dyDescent="0.2">
      <c r="A13" s="17">
        <v>3</v>
      </c>
      <c r="B13" s="15" t="s">
        <v>80</v>
      </c>
      <c r="C13" s="16" t="s">
        <v>76</v>
      </c>
      <c r="D13" s="29"/>
      <c r="E13" s="30"/>
      <c r="F13" s="56"/>
      <c r="G13" s="124">
        <v>0</v>
      </c>
      <c r="H13" s="124">
        <v>0</v>
      </c>
    </row>
    <row r="14" spans="1:8" ht="42.75" customHeight="1" x14ac:dyDescent="0.2">
      <c r="A14" s="17">
        <v>4</v>
      </c>
      <c r="B14" s="15" t="s">
        <v>128</v>
      </c>
      <c r="C14" s="16" t="s">
        <v>7</v>
      </c>
      <c r="D14" s="29"/>
      <c r="E14" s="56"/>
      <c r="F14" s="56"/>
      <c r="G14" s="124">
        <f>grupa4!G8</f>
        <v>0</v>
      </c>
      <c r="H14" s="124">
        <f>grupa4!H8</f>
        <v>0</v>
      </c>
    </row>
    <row r="15" spans="1:8" ht="42.75" customHeight="1" x14ac:dyDescent="0.2">
      <c r="A15" s="17">
        <v>5</v>
      </c>
      <c r="B15" s="15" t="s">
        <v>129</v>
      </c>
      <c r="C15" s="16" t="s">
        <v>8</v>
      </c>
      <c r="D15" s="29"/>
      <c r="E15" s="56"/>
      <c r="F15" s="56"/>
      <c r="G15" s="124">
        <f>'grupa 5'!G8</f>
        <v>0</v>
      </c>
      <c r="H15" s="124">
        <f>'grupa 5'!H8</f>
        <v>0</v>
      </c>
    </row>
    <row r="16" spans="1:8" ht="42.75" customHeight="1" x14ac:dyDescent="0.2">
      <c r="A16" s="17">
        <v>6</v>
      </c>
      <c r="B16" s="15" t="s">
        <v>130</v>
      </c>
      <c r="C16" s="16" t="s">
        <v>9</v>
      </c>
      <c r="D16" s="29"/>
      <c r="E16" s="56"/>
      <c r="F16" s="56"/>
      <c r="G16" s="124">
        <f>'grupa 6'!G8</f>
        <v>0</v>
      </c>
      <c r="H16" s="124">
        <f>'grupa 6'!H8</f>
        <v>0</v>
      </c>
    </row>
    <row r="17" spans="1:8" ht="58.5" customHeight="1" x14ac:dyDescent="0.2">
      <c r="A17" s="17">
        <v>7</v>
      </c>
      <c r="B17" s="15" t="s">
        <v>81</v>
      </c>
      <c r="C17" s="18" t="s">
        <v>42</v>
      </c>
      <c r="D17" s="29"/>
      <c r="E17" s="56"/>
      <c r="F17" s="56"/>
      <c r="G17" s="124">
        <f>'grupa 7'!G9</f>
        <v>0</v>
      </c>
      <c r="H17" s="124">
        <f>'grupa 7'!H9</f>
        <v>0</v>
      </c>
    </row>
    <row r="18" spans="1:8" s="9" customFormat="1" ht="21.75" customHeight="1" x14ac:dyDescent="0.2">
      <c r="A18" s="350" t="s">
        <v>168</v>
      </c>
      <c r="B18" s="350"/>
      <c r="C18" s="350"/>
      <c r="D18" s="350"/>
      <c r="E18" s="350"/>
      <c r="F18" s="30" t="s">
        <v>166</v>
      </c>
      <c r="G18" s="23" t="e">
        <f>G10*1000/D21</f>
        <v>#DIV/0!</v>
      </c>
      <c r="H18" s="23" t="e">
        <f>H10*1000/D21</f>
        <v>#DIV/0!</v>
      </c>
    </row>
    <row r="19" spans="1:8" s="9" customFormat="1" ht="21" customHeight="1" x14ac:dyDescent="0.2">
      <c r="A19" s="351"/>
      <c r="B19" s="351"/>
      <c r="C19" s="351"/>
      <c r="D19" s="351"/>
      <c r="E19" s="351"/>
      <c r="F19" s="30" t="s">
        <v>167</v>
      </c>
      <c r="G19" s="23" t="e">
        <f>G10*1000/D22</f>
        <v>#DIV/0!</v>
      </c>
      <c r="H19" s="23" t="e">
        <f>H10*1000/D22</f>
        <v>#DIV/0!</v>
      </c>
    </row>
    <row r="20" spans="1:8" ht="13.5" customHeight="1" x14ac:dyDescent="0.2">
      <c r="B20" s="348"/>
      <c r="C20" s="348"/>
      <c r="D20" s="348"/>
      <c r="E20" s="348"/>
      <c r="F20"/>
      <c r="G20"/>
      <c r="H20"/>
    </row>
    <row r="21" spans="1:8" x14ac:dyDescent="0.2">
      <c r="C21" s="142" t="s">
        <v>163</v>
      </c>
      <c r="E21" s="133" t="s">
        <v>125</v>
      </c>
    </row>
    <row r="22" spans="1:8" x14ac:dyDescent="0.2">
      <c r="B22" s="22"/>
      <c r="C22" s="142" t="s">
        <v>165</v>
      </c>
      <c r="E22" s="133" t="s">
        <v>164</v>
      </c>
    </row>
    <row r="23" spans="1:8" x14ac:dyDescent="0.2">
      <c r="B23" s="22"/>
    </row>
    <row r="24" spans="1:8" x14ac:dyDescent="0.2">
      <c r="E24" s="22" t="s">
        <v>132</v>
      </c>
    </row>
  </sheetData>
  <mergeCells count="14">
    <mergeCell ref="B20:E20"/>
    <mergeCell ref="E7:E8"/>
    <mergeCell ref="F7:F8"/>
    <mergeCell ref="G7:H7"/>
    <mergeCell ref="A10:C10"/>
    <mergeCell ref="A7:A8"/>
    <mergeCell ref="A18:E19"/>
    <mergeCell ref="A1:H1"/>
    <mergeCell ref="A3:H3"/>
    <mergeCell ref="C4:G4"/>
    <mergeCell ref="C5:F5"/>
    <mergeCell ref="B7:B8"/>
    <mergeCell ref="C7:C8"/>
    <mergeCell ref="D7:D8"/>
  </mergeCells>
  <phoneticPr fontId="7" type="noConversion"/>
  <pageMargins left="0.78749999999999998" right="0.78749999999999998" top="0.94" bottom="0.78749999999999998" header="0.5" footer="0.5"/>
  <pageSetup paperSize="9" scale="79" firstPageNumber="0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>
      <selection activeCell="G12" sqref="G12"/>
    </sheetView>
  </sheetViews>
  <sheetFormatPr defaultRowHeight="12.75" x14ac:dyDescent="0.2"/>
  <cols>
    <col min="1" max="1" width="4" customWidth="1"/>
    <col min="2" max="2" width="37.7109375" customWidth="1"/>
    <col min="5" max="5" width="23.5703125" customWidth="1"/>
    <col min="6" max="6" width="13.7109375" customWidth="1"/>
    <col min="7" max="7" width="11" bestFit="1" customWidth="1"/>
    <col min="8" max="8" width="12.140625" customWidth="1"/>
    <col min="11" max="11" width="19.7109375" customWidth="1"/>
    <col min="12" max="12" width="12.7109375" customWidth="1"/>
  </cols>
  <sheetData>
    <row r="1" spans="1:12" ht="20.25" x14ac:dyDescent="0.3">
      <c r="A1" s="352" t="s">
        <v>315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21.75" customHeight="1" x14ac:dyDescent="0.2">
      <c r="A2" s="366" t="s">
        <v>195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</row>
    <row r="3" spans="1:12" x14ac:dyDescent="0.2">
      <c r="A3" s="175"/>
      <c r="B3" s="175"/>
      <c r="C3" s="175"/>
      <c r="D3" s="175"/>
      <c r="E3" s="175"/>
      <c r="F3" s="175"/>
      <c r="G3" s="176"/>
      <c r="H3" s="176"/>
      <c r="I3" s="176"/>
      <c r="J3" s="176"/>
      <c r="K3" s="175"/>
      <c r="L3" s="177"/>
    </row>
    <row r="4" spans="1:12" ht="77.25" customHeight="1" x14ac:dyDescent="0.2">
      <c r="A4" s="367" t="s">
        <v>0</v>
      </c>
      <c r="B4" s="367" t="s">
        <v>196</v>
      </c>
      <c r="C4" s="359" t="s">
        <v>197</v>
      </c>
      <c r="D4" s="359"/>
      <c r="E4" s="359" t="s">
        <v>198</v>
      </c>
      <c r="F4" s="359" t="s">
        <v>199</v>
      </c>
      <c r="G4" s="361" t="s">
        <v>200</v>
      </c>
      <c r="H4" s="361"/>
      <c r="I4" s="361" t="s">
        <v>201</v>
      </c>
      <c r="J4" s="361"/>
      <c r="K4" s="359" t="s">
        <v>202</v>
      </c>
      <c r="L4" s="368" t="s">
        <v>203</v>
      </c>
    </row>
    <row r="5" spans="1:12" ht="33" customHeight="1" x14ac:dyDescent="0.2">
      <c r="A5" s="367"/>
      <c r="B5" s="367"/>
      <c r="C5" s="178" t="s">
        <v>204</v>
      </c>
      <c r="D5" s="178" t="s">
        <v>205</v>
      </c>
      <c r="E5" s="359"/>
      <c r="F5" s="359"/>
      <c r="G5" s="179" t="s">
        <v>204</v>
      </c>
      <c r="H5" s="179" t="s">
        <v>205</v>
      </c>
      <c r="I5" s="179" t="s">
        <v>204</v>
      </c>
      <c r="J5" s="179" t="s">
        <v>205</v>
      </c>
      <c r="K5" s="359"/>
      <c r="L5" s="368"/>
    </row>
    <row r="6" spans="1:12" x14ac:dyDescent="0.2">
      <c r="A6" s="180">
        <v>1</v>
      </c>
      <c r="B6" s="181">
        <v>2</v>
      </c>
      <c r="C6" s="181">
        <v>3</v>
      </c>
      <c r="D6" s="178">
        <v>4</v>
      </c>
      <c r="E6" s="178">
        <v>5</v>
      </c>
      <c r="F6" s="181">
        <v>6</v>
      </c>
      <c r="G6" s="182">
        <v>7</v>
      </c>
      <c r="H6" s="182">
        <v>8</v>
      </c>
      <c r="I6" s="182">
        <v>9</v>
      </c>
      <c r="J6" s="182">
        <v>10</v>
      </c>
      <c r="K6" s="178">
        <v>11</v>
      </c>
      <c r="L6" s="183">
        <v>12</v>
      </c>
    </row>
    <row r="7" spans="1:12" ht="51.75" customHeight="1" x14ac:dyDescent="0.2">
      <c r="A7" s="358"/>
      <c r="B7" s="362" t="s">
        <v>314</v>
      </c>
      <c r="C7" s="364"/>
      <c r="D7" s="364"/>
      <c r="E7" s="359"/>
      <c r="F7" s="369"/>
      <c r="G7" s="356"/>
      <c r="H7" s="356"/>
      <c r="I7" s="356"/>
      <c r="J7" s="356"/>
      <c r="K7" s="359"/>
      <c r="L7" s="364"/>
    </row>
    <row r="8" spans="1:12" ht="51.75" customHeight="1" x14ac:dyDescent="0.2">
      <c r="A8" s="358"/>
      <c r="B8" s="363"/>
      <c r="C8" s="365"/>
      <c r="D8" s="365"/>
      <c r="E8" s="359"/>
      <c r="F8" s="370"/>
      <c r="G8" s="357"/>
      <c r="H8" s="357"/>
      <c r="I8" s="357"/>
      <c r="J8" s="357"/>
      <c r="K8" s="359"/>
      <c r="L8" s="365"/>
    </row>
    <row r="9" spans="1:12" ht="15.75" customHeight="1" x14ac:dyDescent="0.2">
      <c r="A9" s="353" t="s">
        <v>207</v>
      </c>
      <c r="B9" s="185" t="s">
        <v>208</v>
      </c>
      <c r="C9" s="186" t="s">
        <v>18</v>
      </c>
      <c r="D9" s="186" t="s">
        <v>18</v>
      </c>
      <c r="E9" s="354" t="s">
        <v>206</v>
      </c>
      <c r="F9" s="186" t="s">
        <v>18</v>
      </c>
      <c r="G9" s="186" t="s">
        <v>18</v>
      </c>
      <c r="H9" s="186" t="s">
        <v>18</v>
      </c>
      <c r="I9" s="186" t="s">
        <v>18</v>
      </c>
      <c r="J9" s="186" t="s">
        <v>18</v>
      </c>
      <c r="K9" s="186" t="s">
        <v>18</v>
      </c>
      <c r="L9" s="186" t="s">
        <v>18</v>
      </c>
    </row>
    <row r="10" spans="1:12" ht="15" customHeight="1" x14ac:dyDescent="0.2">
      <c r="A10" s="353"/>
      <c r="B10" s="188" t="s">
        <v>209</v>
      </c>
      <c r="C10" s="189" t="s">
        <v>18</v>
      </c>
      <c r="D10" s="189" t="s">
        <v>18</v>
      </c>
      <c r="E10" s="354"/>
      <c r="F10" s="190" t="s">
        <v>18</v>
      </c>
      <c r="G10" s="190" t="s">
        <v>18</v>
      </c>
      <c r="H10" s="190" t="s">
        <v>18</v>
      </c>
      <c r="I10" s="190" t="s">
        <v>18</v>
      </c>
      <c r="J10" s="190" t="s">
        <v>18</v>
      </c>
      <c r="K10" s="191"/>
      <c r="L10" s="192" t="s">
        <v>18</v>
      </c>
    </row>
    <row r="11" spans="1:12" ht="18" customHeight="1" x14ac:dyDescent="0.2">
      <c r="A11" s="353"/>
      <c r="B11" s="188" t="s">
        <v>210</v>
      </c>
      <c r="C11" s="189" t="s">
        <v>18</v>
      </c>
      <c r="D11" s="189" t="s">
        <v>18</v>
      </c>
      <c r="E11" s="354"/>
      <c r="F11" s="190" t="s">
        <v>18</v>
      </c>
      <c r="G11" s="190" t="s">
        <v>18</v>
      </c>
      <c r="H11" s="190" t="s">
        <v>18</v>
      </c>
      <c r="I11" s="190" t="s">
        <v>18</v>
      </c>
      <c r="J11" s="190" t="s">
        <v>18</v>
      </c>
      <c r="K11" s="191"/>
      <c r="L11" s="192" t="s">
        <v>18</v>
      </c>
    </row>
    <row r="12" spans="1:12" ht="17.25" customHeight="1" x14ac:dyDescent="0.2">
      <c r="A12" s="353"/>
      <c r="B12" s="188" t="s">
        <v>211</v>
      </c>
      <c r="C12" s="189" t="s">
        <v>18</v>
      </c>
      <c r="D12" s="189" t="s">
        <v>18</v>
      </c>
      <c r="E12" s="354"/>
      <c r="F12" s="190" t="s">
        <v>18</v>
      </c>
      <c r="G12" s="190" t="s">
        <v>18</v>
      </c>
      <c r="H12" s="190" t="s">
        <v>18</v>
      </c>
      <c r="I12" s="190" t="s">
        <v>18</v>
      </c>
      <c r="J12" s="190" t="s">
        <v>18</v>
      </c>
      <c r="K12" s="191"/>
      <c r="L12" s="192" t="s">
        <v>18</v>
      </c>
    </row>
    <row r="13" spans="1:12" ht="27" customHeight="1" x14ac:dyDescent="0.2">
      <c r="A13" s="353"/>
      <c r="B13" s="188" t="s">
        <v>212</v>
      </c>
      <c r="C13" s="189" t="s">
        <v>18</v>
      </c>
      <c r="D13" s="189" t="s">
        <v>18</v>
      </c>
      <c r="E13" s="354"/>
      <c r="F13" s="190" t="s">
        <v>18</v>
      </c>
      <c r="G13" s="190" t="s">
        <v>18</v>
      </c>
      <c r="H13" s="190" t="s">
        <v>18</v>
      </c>
      <c r="I13" s="190" t="s">
        <v>18</v>
      </c>
      <c r="J13" s="190" t="s">
        <v>18</v>
      </c>
      <c r="K13" s="191"/>
      <c r="L13" s="192" t="s">
        <v>18</v>
      </c>
    </row>
    <row r="14" spans="1:12" ht="17.25" customHeight="1" x14ac:dyDescent="0.2">
      <c r="A14" s="353"/>
      <c r="B14" s="188" t="s">
        <v>213</v>
      </c>
      <c r="C14" s="184"/>
      <c r="D14" s="184"/>
      <c r="E14" s="354"/>
      <c r="F14" s="193"/>
      <c r="G14" s="194"/>
      <c r="H14" s="195"/>
      <c r="I14" s="196" t="s">
        <v>18</v>
      </c>
      <c r="J14" s="196" t="s">
        <v>18</v>
      </c>
      <c r="K14" s="197"/>
      <c r="L14" s="192" t="s">
        <v>18</v>
      </c>
    </row>
    <row r="15" spans="1:12" ht="17.25" customHeight="1" x14ac:dyDescent="0.2">
      <c r="A15" s="353"/>
      <c r="B15" s="188" t="s">
        <v>214</v>
      </c>
      <c r="C15" s="189" t="s">
        <v>18</v>
      </c>
      <c r="D15" s="189" t="s">
        <v>18</v>
      </c>
      <c r="E15" s="354"/>
      <c r="F15" s="190" t="s">
        <v>18</v>
      </c>
      <c r="G15" s="190" t="s">
        <v>18</v>
      </c>
      <c r="H15" s="190" t="s">
        <v>18</v>
      </c>
      <c r="I15" s="190" t="s">
        <v>18</v>
      </c>
      <c r="J15" s="190" t="s">
        <v>18</v>
      </c>
      <c r="K15" s="191"/>
      <c r="L15" s="192" t="s">
        <v>18</v>
      </c>
    </row>
    <row r="16" spans="1:12" ht="27.75" customHeight="1" x14ac:dyDescent="0.2">
      <c r="A16" s="353"/>
      <c r="B16" s="188" t="s">
        <v>215</v>
      </c>
      <c r="C16" s="189" t="s">
        <v>18</v>
      </c>
      <c r="D16" s="189" t="s">
        <v>18</v>
      </c>
      <c r="E16" s="354"/>
      <c r="F16" s="190" t="s">
        <v>18</v>
      </c>
      <c r="G16" s="190" t="s">
        <v>18</v>
      </c>
      <c r="H16" s="190" t="s">
        <v>18</v>
      </c>
      <c r="I16" s="190" t="s">
        <v>18</v>
      </c>
      <c r="J16" s="190" t="s">
        <v>18</v>
      </c>
      <c r="K16" s="191"/>
      <c r="L16" s="192" t="s">
        <v>18</v>
      </c>
    </row>
    <row r="17" spans="1:12" ht="25.5" customHeight="1" x14ac:dyDescent="0.2">
      <c r="A17" s="353"/>
      <c r="B17" s="188" t="s">
        <v>216</v>
      </c>
      <c r="C17" s="189" t="s">
        <v>18</v>
      </c>
      <c r="D17" s="189" t="s">
        <v>18</v>
      </c>
      <c r="E17" s="354"/>
      <c r="F17" s="190" t="s">
        <v>18</v>
      </c>
      <c r="G17" s="190" t="s">
        <v>18</v>
      </c>
      <c r="H17" s="190" t="s">
        <v>18</v>
      </c>
      <c r="I17" s="190" t="s">
        <v>18</v>
      </c>
      <c r="J17" s="190" t="s">
        <v>18</v>
      </c>
      <c r="K17" s="191"/>
      <c r="L17" s="192" t="s">
        <v>18</v>
      </c>
    </row>
    <row r="18" spans="1:12" ht="23.25" customHeight="1" x14ac:dyDescent="0.2">
      <c r="A18" s="353"/>
      <c r="B18" s="188" t="s">
        <v>217</v>
      </c>
      <c r="C18" s="189" t="s">
        <v>18</v>
      </c>
      <c r="D18" s="189" t="s">
        <v>18</v>
      </c>
      <c r="E18" s="354"/>
      <c r="F18" s="190" t="s">
        <v>18</v>
      </c>
      <c r="G18" s="190" t="s">
        <v>18</v>
      </c>
      <c r="H18" s="190" t="s">
        <v>18</v>
      </c>
      <c r="I18" s="190" t="s">
        <v>18</v>
      </c>
      <c r="J18" s="190" t="s">
        <v>18</v>
      </c>
      <c r="K18" s="191"/>
      <c r="L18" s="192" t="s">
        <v>18</v>
      </c>
    </row>
    <row r="19" spans="1:12" ht="18" customHeight="1" x14ac:dyDescent="0.2">
      <c r="A19" s="353"/>
      <c r="B19" s="188" t="s">
        <v>218</v>
      </c>
      <c r="C19" s="189" t="s">
        <v>18</v>
      </c>
      <c r="D19" s="189" t="s">
        <v>18</v>
      </c>
      <c r="E19" s="354"/>
      <c r="F19" s="190" t="s">
        <v>18</v>
      </c>
      <c r="G19" s="190" t="s">
        <v>18</v>
      </c>
      <c r="H19" s="190" t="s">
        <v>18</v>
      </c>
      <c r="I19" s="190" t="s">
        <v>18</v>
      </c>
      <c r="J19" s="190" t="s">
        <v>18</v>
      </c>
      <c r="K19" s="191"/>
      <c r="L19" s="192" t="s">
        <v>18</v>
      </c>
    </row>
    <row r="20" spans="1:12" ht="17.25" customHeight="1" x14ac:dyDescent="0.2">
      <c r="A20" s="353"/>
      <c r="B20" s="188" t="s">
        <v>219</v>
      </c>
      <c r="C20" s="189" t="s">
        <v>18</v>
      </c>
      <c r="D20" s="189" t="s">
        <v>18</v>
      </c>
      <c r="E20" s="354"/>
      <c r="F20" s="190" t="s">
        <v>18</v>
      </c>
      <c r="G20" s="190" t="s">
        <v>18</v>
      </c>
      <c r="H20" s="190" t="s">
        <v>18</v>
      </c>
      <c r="I20" s="190" t="s">
        <v>18</v>
      </c>
      <c r="J20" s="190" t="s">
        <v>18</v>
      </c>
      <c r="K20" s="191"/>
      <c r="L20" s="192" t="s">
        <v>18</v>
      </c>
    </row>
    <row r="21" spans="1:12" ht="18" customHeight="1" x14ac:dyDescent="0.2">
      <c r="A21" s="353"/>
      <c r="B21" s="188" t="s">
        <v>220</v>
      </c>
      <c r="C21" s="198" t="s">
        <v>18</v>
      </c>
      <c r="D21" s="198" t="s">
        <v>18</v>
      </c>
      <c r="E21" s="354"/>
      <c r="F21" s="190" t="s">
        <v>18</v>
      </c>
      <c r="G21" s="190" t="s">
        <v>18</v>
      </c>
      <c r="H21" s="190" t="s">
        <v>18</v>
      </c>
      <c r="I21" s="190" t="s">
        <v>18</v>
      </c>
      <c r="J21" s="190" t="s">
        <v>18</v>
      </c>
      <c r="K21" s="191"/>
      <c r="L21" s="192" t="s">
        <v>18</v>
      </c>
    </row>
    <row r="22" spans="1:12" ht="18.75" customHeight="1" x14ac:dyDescent="0.2">
      <c r="A22" s="353"/>
      <c r="B22" s="199" t="s">
        <v>221</v>
      </c>
      <c r="C22" s="200"/>
      <c r="D22" s="201"/>
      <c r="E22" s="355"/>
      <c r="F22" s="202"/>
      <c r="G22" s="203"/>
      <c r="H22" s="203"/>
      <c r="I22" s="203"/>
      <c r="J22" s="203"/>
      <c r="K22" s="204"/>
      <c r="L22" s="200" t="e">
        <f>(G22-I22)/G22*100</f>
        <v>#DIV/0!</v>
      </c>
    </row>
    <row r="23" spans="1:12" ht="24" customHeight="1" x14ac:dyDescent="0.2">
      <c r="A23" s="353" t="s">
        <v>119</v>
      </c>
      <c r="B23" s="205" t="s">
        <v>222</v>
      </c>
      <c r="C23" s="206"/>
      <c r="D23" s="206"/>
      <c r="E23" s="207"/>
      <c r="F23" s="207"/>
      <c r="G23" s="208"/>
      <c r="H23" s="208"/>
      <c r="I23" s="208"/>
      <c r="J23" s="208"/>
      <c r="K23" s="209"/>
      <c r="L23" s="210"/>
    </row>
    <row r="24" spans="1:12" ht="18.75" customHeight="1" x14ac:dyDescent="0.2">
      <c r="A24" s="353"/>
      <c r="B24" s="211" t="s">
        <v>223</v>
      </c>
      <c r="C24" s="212"/>
      <c r="D24" s="206"/>
      <c r="E24" s="213" t="s">
        <v>164</v>
      </c>
      <c r="F24" s="214"/>
      <c r="G24" s="203"/>
      <c r="H24" s="203"/>
      <c r="I24" s="190"/>
      <c r="J24" s="190"/>
      <c r="K24" s="215"/>
      <c r="L24" s="192" t="s">
        <v>18</v>
      </c>
    </row>
    <row r="25" spans="1:12" ht="18.75" customHeight="1" x14ac:dyDescent="0.2">
      <c r="A25" s="353"/>
      <c r="B25" s="211" t="s">
        <v>224</v>
      </c>
      <c r="C25" s="212"/>
      <c r="D25" s="206"/>
      <c r="E25" s="213" t="s">
        <v>125</v>
      </c>
      <c r="F25" s="214"/>
      <c r="G25" s="203"/>
      <c r="H25" s="203"/>
      <c r="I25" s="190"/>
      <c r="J25" s="190"/>
      <c r="K25" s="215"/>
      <c r="L25" s="192" t="s">
        <v>18</v>
      </c>
    </row>
    <row r="26" spans="1:12" ht="18.75" customHeight="1" x14ac:dyDescent="0.2">
      <c r="A26" s="353"/>
      <c r="B26" s="211" t="s">
        <v>225</v>
      </c>
      <c r="C26" s="206"/>
      <c r="D26" s="216"/>
      <c r="E26" s="196" t="s">
        <v>18</v>
      </c>
      <c r="F26" s="214"/>
      <c r="G26" s="203"/>
      <c r="H26" s="203"/>
      <c r="I26" s="217"/>
      <c r="J26" s="217"/>
      <c r="K26" s="215"/>
      <c r="L26" s="192" t="s">
        <v>18</v>
      </c>
    </row>
    <row r="27" spans="1:12" ht="18.75" customHeight="1" x14ac:dyDescent="0.2">
      <c r="A27" s="353"/>
      <c r="B27" s="211" t="s">
        <v>226</v>
      </c>
      <c r="C27" s="212"/>
      <c r="D27" s="206"/>
      <c r="E27" s="218" t="s">
        <v>227</v>
      </c>
      <c r="F27" s="214"/>
      <c r="G27" s="219"/>
      <c r="H27" s="219"/>
      <c r="I27" s="220"/>
      <c r="J27" s="206"/>
      <c r="K27" s="215"/>
      <c r="L27" s="210" t="e">
        <f>(G27-I27)/G27*100</f>
        <v>#DIV/0!</v>
      </c>
    </row>
    <row r="28" spans="1:12" ht="18.75" customHeight="1" x14ac:dyDescent="0.2">
      <c r="A28" s="353"/>
      <c r="B28" s="211" t="s">
        <v>228</v>
      </c>
      <c r="C28" s="206"/>
      <c r="D28" s="216"/>
      <c r="E28" s="196" t="s">
        <v>227</v>
      </c>
      <c r="F28" s="214"/>
      <c r="G28" s="219"/>
      <c r="H28" s="219"/>
      <c r="I28" s="220"/>
      <c r="J28" s="206"/>
      <c r="K28" s="215"/>
      <c r="L28" s="210" t="e">
        <f>(G28-I28)/G28*100</f>
        <v>#DIV/0!</v>
      </c>
    </row>
    <row r="29" spans="1:12" ht="18.75" customHeight="1" x14ac:dyDescent="0.2">
      <c r="A29" s="353"/>
      <c r="B29" s="211" t="s">
        <v>229</v>
      </c>
      <c r="C29" s="206"/>
      <c r="D29" s="216"/>
      <c r="E29" s="196" t="s">
        <v>227</v>
      </c>
      <c r="F29" s="214"/>
      <c r="G29" s="219"/>
      <c r="H29" s="219"/>
      <c r="I29" s="220"/>
      <c r="J29" s="206"/>
      <c r="K29" s="215"/>
      <c r="L29" s="210" t="e">
        <f>(G29-I29)/G29*100</f>
        <v>#DIV/0!</v>
      </c>
    </row>
    <row r="30" spans="1:12" ht="18.75" customHeight="1" x14ac:dyDescent="0.2">
      <c r="A30" s="353"/>
      <c r="B30" s="211" t="s">
        <v>230</v>
      </c>
      <c r="C30" s="196" t="s">
        <v>18</v>
      </c>
      <c r="D30" s="196" t="s">
        <v>18</v>
      </c>
      <c r="E30" s="196" t="s">
        <v>18</v>
      </c>
      <c r="F30" s="190" t="s">
        <v>18</v>
      </c>
      <c r="G30" s="190" t="s">
        <v>18</v>
      </c>
      <c r="H30" s="190" t="s">
        <v>18</v>
      </c>
      <c r="I30" s="190" t="s">
        <v>18</v>
      </c>
      <c r="J30" s="190" t="s">
        <v>18</v>
      </c>
      <c r="K30" s="215"/>
      <c r="L30" s="192" t="s">
        <v>18</v>
      </c>
    </row>
    <row r="31" spans="1:12" ht="18.75" customHeight="1" x14ac:dyDescent="0.2">
      <c r="A31" s="353"/>
      <c r="B31" s="221" t="s">
        <v>231</v>
      </c>
      <c r="C31" s="222" t="s">
        <v>18</v>
      </c>
      <c r="D31" s="222" t="s">
        <v>18</v>
      </c>
      <c r="E31" s="222" t="s">
        <v>18</v>
      </c>
      <c r="F31" s="223" t="s">
        <v>18</v>
      </c>
      <c r="G31" s="223" t="s">
        <v>18</v>
      </c>
      <c r="H31" s="223" t="s">
        <v>18</v>
      </c>
      <c r="I31" s="223" t="s">
        <v>18</v>
      </c>
      <c r="J31" s="224" t="s">
        <v>18</v>
      </c>
      <c r="K31" s="225"/>
      <c r="L31" s="226" t="s">
        <v>18</v>
      </c>
    </row>
    <row r="32" spans="1:12" ht="131.25" customHeight="1" x14ac:dyDescent="0.2">
      <c r="A32" s="353">
        <v>3</v>
      </c>
      <c r="B32" s="227" t="s">
        <v>232</v>
      </c>
      <c r="C32" s="228"/>
      <c r="D32" s="228"/>
      <c r="E32" s="229"/>
      <c r="F32" s="230"/>
      <c r="G32" s="230"/>
      <c r="H32" s="230"/>
      <c r="I32" s="230"/>
      <c r="J32" s="230"/>
      <c r="K32" s="228"/>
      <c r="L32" s="230"/>
    </row>
    <row r="33" spans="1:12" x14ac:dyDescent="0.2">
      <c r="A33" s="353"/>
      <c r="B33" s="231" t="s">
        <v>233</v>
      </c>
      <c r="C33" s="196" t="s">
        <v>18</v>
      </c>
      <c r="D33" s="196" t="s">
        <v>18</v>
      </c>
      <c r="E33" s="232" t="s">
        <v>234</v>
      </c>
      <c r="F33" s="189" t="s">
        <v>18</v>
      </c>
      <c r="G33" s="233" t="s">
        <v>18</v>
      </c>
      <c r="H33" s="233" t="s">
        <v>18</v>
      </c>
      <c r="I33" s="233" t="s">
        <v>18</v>
      </c>
      <c r="J33" s="233" t="s">
        <v>18</v>
      </c>
      <c r="K33" s="232"/>
      <c r="L33" s="192" t="s">
        <v>18</v>
      </c>
    </row>
    <row r="34" spans="1:12" x14ac:dyDescent="0.2">
      <c r="A34" s="353"/>
      <c r="B34" s="231" t="s">
        <v>235</v>
      </c>
      <c r="C34" s="196" t="s">
        <v>18</v>
      </c>
      <c r="D34" s="196" t="s">
        <v>18</v>
      </c>
      <c r="E34" s="232" t="s">
        <v>236</v>
      </c>
      <c r="F34" s="189" t="s">
        <v>18</v>
      </c>
      <c r="G34" s="233" t="s">
        <v>18</v>
      </c>
      <c r="H34" s="233" t="s">
        <v>18</v>
      </c>
      <c r="I34" s="233" t="s">
        <v>18</v>
      </c>
      <c r="J34" s="233" t="s">
        <v>18</v>
      </c>
      <c r="K34" s="232"/>
      <c r="L34" s="192" t="s">
        <v>18</v>
      </c>
    </row>
    <row r="35" spans="1:12" x14ac:dyDescent="0.2">
      <c r="A35" s="353"/>
      <c r="B35" s="231" t="s">
        <v>237</v>
      </c>
      <c r="C35" s="196" t="s">
        <v>18</v>
      </c>
      <c r="D35" s="196" t="s">
        <v>18</v>
      </c>
      <c r="E35" s="232" t="s">
        <v>238</v>
      </c>
      <c r="F35" s="189" t="s">
        <v>18</v>
      </c>
      <c r="G35" s="233" t="s">
        <v>18</v>
      </c>
      <c r="H35" s="233" t="s">
        <v>18</v>
      </c>
      <c r="I35" s="233" t="s">
        <v>18</v>
      </c>
      <c r="J35" s="233" t="s">
        <v>18</v>
      </c>
      <c r="K35" s="232"/>
      <c r="L35" s="192" t="s">
        <v>18</v>
      </c>
    </row>
    <row r="36" spans="1:12" x14ac:dyDescent="0.2">
      <c r="A36" s="353"/>
      <c r="B36" s="231" t="s">
        <v>239</v>
      </c>
      <c r="C36" s="196" t="s">
        <v>18</v>
      </c>
      <c r="D36" s="196" t="s">
        <v>18</v>
      </c>
      <c r="E36" s="232" t="s">
        <v>240</v>
      </c>
      <c r="F36" s="189" t="s">
        <v>18</v>
      </c>
      <c r="G36" s="233" t="s">
        <v>18</v>
      </c>
      <c r="H36" s="233" t="s">
        <v>18</v>
      </c>
      <c r="I36" s="233" t="s">
        <v>18</v>
      </c>
      <c r="J36" s="233" t="s">
        <v>18</v>
      </c>
      <c r="K36" s="232"/>
      <c r="L36" s="192" t="s">
        <v>18</v>
      </c>
    </row>
    <row r="37" spans="1:12" x14ac:dyDescent="0.2">
      <c r="A37" s="353"/>
      <c r="B37" s="231" t="s">
        <v>241</v>
      </c>
      <c r="C37" s="196" t="s">
        <v>18</v>
      </c>
      <c r="D37" s="196" t="s">
        <v>18</v>
      </c>
      <c r="E37" s="232" t="s">
        <v>242</v>
      </c>
      <c r="F37" s="189" t="s">
        <v>18</v>
      </c>
      <c r="G37" s="233" t="s">
        <v>18</v>
      </c>
      <c r="H37" s="233" t="s">
        <v>18</v>
      </c>
      <c r="I37" s="233" t="s">
        <v>18</v>
      </c>
      <c r="J37" s="233" t="s">
        <v>18</v>
      </c>
      <c r="K37" s="232"/>
      <c r="L37" s="192" t="s">
        <v>18</v>
      </c>
    </row>
    <row r="38" spans="1:12" x14ac:dyDescent="0.2">
      <c r="A38" s="353"/>
      <c r="B38" s="231" t="s">
        <v>243</v>
      </c>
      <c r="C38" s="196" t="s">
        <v>18</v>
      </c>
      <c r="D38" s="196" t="s">
        <v>18</v>
      </c>
      <c r="E38" s="232" t="s">
        <v>244</v>
      </c>
      <c r="F38" s="189" t="s">
        <v>18</v>
      </c>
      <c r="G38" s="233" t="s">
        <v>18</v>
      </c>
      <c r="H38" s="233" t="s">
        <v>18</v>
      </c>
      <c r="I38" s="233" t="s">
        <v>18</v>
      </c>
      <c r="J38" s="233" t="s">
        <v>18</v>
      </c>
      <c r="K38" s="232"/>
      <c r="L38" s="192" t="s">
        <v>18</v>
      </c>
    </row>
    <row r="39" spans="1:12" x14ac:dyDescent="0.2">
      <c r="A39" s="353"/>
      <c r="B39" s="231" t="s">
        <v>245</v>
      </c>
      <c r="C39" s="196" t="s">
        <v>18</v>
      </c>
      <c r="D39" s="196" t="s">
        <v>18</v>
      </c>
      <c r="E39" s="232" t="s">
        <v>236</v>
      </c>
      <c r="F39" s="189" t="s">
        <v>18</v>
      </c>
      <c r="G39" s="233" t="s">
        <v>18</v>
      </c>
      <c r="H39" s="233" t="s">
        <v>18</v>
      </c>
      <c r="I39" s="233" t="s">
        <v>18</v>
      </c>
      <c r="J39" s="233" t="s">
        <v>18</v>
      </c>
      <c r="K39" s="232"/>
      <c r="L39" s="192" t="s">
        <v>18</v>
      </c>
    </row>
    <row r="40" spans="1:12" x14ac:dyDescent="0.2">
      <c r="A40" s="353"/>
      <c r="B40" s="231" t="s">
        <v>246</v>
      </c>
      <c r="C40" s="196" t="s">
        <v>18</v>
      </c>
      <c r="D40" s="196" t="s">
        <v>18</v>
      </c>
      <c r="E40" s="232" t="s">
        <v>247</v>
      </c>
      <c r="F40" s="189" t="s">
        <v>18</v>
      </c>
      <c r="G40" s="233" t="s">
        <v>18</v>
      </c>
      <c r="H40" s="233" t="s">
        <v>18</v>
      </c>
      <c r="I40" s="233" t="s">
        <v>18</v>
      </c>
      <c r="J40" s="233" t="s">
        <v>18</v>
      </c>
      <c r="K40" s="232"/>
      <c r="L40" s="192" t="s">
        <v>18</v>
      </c>
    </row>
    <row r="41" spans="1:12" x14ac:dyDescent="0.2">
      <c r="A41" s="353"/>
      <c r="B41" s="231" t="s">
        <v>248</v>
      </c>
      <c r="C41" s="196" t="s">
        <v>18</v>
      </c>
      <c r="D41" s="196" t="s">
        <v>18</v>
      </c>
      <c r="E41" s="232" t="s">
        <v>249</v>
      </c>
      <c r="F41" s="189" t="s">
        <v>18</v>
      </c>
      <c r="G41" s="233" t="s">
        <v>18</v>
      </c>
      <c r="H41" s="233" t="s">
        <v>18</v>
      </c>
      <c r="I41" s="233" t="s">
        <v>18</v>
      </c>
      <c r="J41" s="233" t="s">
        <v>18</v>
      </c>
      <c r="K41" s="234"/>
      <c r="L41" s="192" t="s">
        <v>18</v>
      </c>
    </row>
    <row r="42" spans="1:12" x14ac:dyDescent="0.2">
      <c r="A42" s="353"/>
      <c r="B42" s="231" t="s">
        <v>250</v>
      </c>
      <c r="C42" s="196" t="s">
        <v>18</v>
      </c>
      <c r="D42" s="196" t="s">
        <v>18</v>
      </c>
      <c r="E42" s="232" t="s">
        <v>251</v>
      </c>
      <c r="F42" s="189" t="s">
        <v>18</v>
      </c>
      <c r="G42" s="233" t="s">
        <v>18</v>
      </c>
      <c r="H42" s="233" t="s">
        <v>18</v>
      </c>
      <c r="I42" s="233" t="s">
        <v>18</v>
      </c>
      <c r="J42" s="233" t="s">
        <v>18</v>
      </c>
      <c r="K42" s="232"/>
      <c r="L42" s="192" t="s">
        <v>18</v>
      </c>
    </row>
    <row r="43" spans="1:12" x14ac:dyDescent="0.2">
      <c r="A43" s="353"/>
      <c r="B43" s="231" t="s">
        <v>252</v>
      </c>
      <c r="C43" s="196" t="s">
        <v>18</v>
      </c>
      <c r="D43" s="196" t="s">
        <v>18</v>
      </c>
      <c r="E43" s="232" t="s">
        <v>253</v>
      </c>
      <c r="F43" s="189" t="s">
        <v>18</v>
      </c>
      <c r="G43" s="233" t="s">
        <v>18</v>
      </c>
      <c r="H43" s="233" t="s">
        <v>18</v>
      </c>
      <c r="I43" s="233" t="s">
        <v>18</v>
      </c>
      <c r="J43" s="233" t="s">
        <v>18</v>
      </c>
      <c r="K43" s="232"/>
      <c r="L43" s="192" t="s">
        <v>18</v>
      </c>
    </row>
    <row r="44" spans="1:12" ht="22.5" x14ac:dyDescent="0.2">
      <c r="A44" s="353"/>
      <c r="B44" s="235" t="s">
        <v>254</v>
      </c>
      <c r="C44" s="196" t="s">
        <v>18</v>
      </c>
      <c r="D44" s="196" t="s">
        <v>18</v>
      </c>
      <c r="E44" s="232"/>
      <c r="F44" s="232"/>
      <c r="G44" s="236"/>
      <c r="H44" s="236"/>
      <c r="I44" s="236"/>
      <c r="J44" s="236"/>
      <c r="K44" s="232"/>
      <c r="L44" s="237"/>
    </row>
    <row r="45" spans="1:12" x14ac:dyDescent="0.2">
      <c r="A45" s="353"/>
      <c r="B45" s="238" t="s">
        <v>255</v>
      </c>
      <c r="C45" s="239"/>
      <c r="D45" s="239"/>
      <c r="E45" s="189"/>
      <c r="F45" s="239"/>
      <c r="G45" s="239"/>
      <c r="H45" s="239"/>
      <c r="I45" s="239"/>
      <c r="J45" s="239"/>
      <c r="K45" s="240"/>
      <c r="L45" s="206" t="e">
        <f>(G45-I45)/G45*100</f>
        <v>#DIV/0!</v>
      </c>
    </row>
    <row r="46" spans="1:12" x14ac:dyDescent="0.2">
      <c r="A46" s="353"/>
      <c r="B46" s="231" t="s">
        <v>256</v>
      </c>
      <c r="C46" s="196" t="s">
        <v>18</v>
      </c>
      <c r="D46" s="196" t="s">
        <v>18</v>
      </c>
      <c r="E46" s="189"/>
      <c r="F46" s="189" t="s">
        <v>18</v>
      </c>
      <c r="G46" s="233" t="s">
        <v>18</v>
      </c>
      <c r="H46" s="233" t="s">
        <v>18</v>
      </c>
      <c r="I46" s="233" t="s">
        <v>18</v>
      </c>
      <c r="J46" s="233" t="s">
        <v>18</v>
      </c>
      <c r="K46" s="189"/>
      <c r="L46" s="241" t="s">
        <v>18</v>
      </c>
    </row>
    <row r="47" spans="1:12" x14ac:dyDescent="0.2">
      <c r="A47" s="353"/>
      <c r="B47" s="231" t="s">
        <v>257</v>
      </c>
      <c r="C47" s="196" t="s">
        <v>18</v>
      </c>
      <c r="D47" s="196" t="s">
        <v>18</v>
      </c>
      <c r="E47" s="189"/>
      <c r="F47" s="189" t="s">
        <v>18</v>
      </c>
      <c r="G47" s="233" t="s">
        <v>18</v>
      </c>
      <c r="H47" s="233" t="s">
        <v>18</v>
      </c>
      <c r="I47" s="233" t="s">
        <v>18</v>
      </c>
      <c r="J47" s="233" t="s">
        <v>18</v>
      </c>
      <c r="K47" s="189"/>
      <c r="L47" s="192" t="s">
        <v>18</v>
      </c>
    </row>
    <row r="48" spans="1:12" x14ac:dyDescent="0.2">
      <c r="A48" s="353"/>
      <c r="B48" s="231" t="s">
        <v>258</v>
      </c>
      <c r="C48" s="196" t="s">
        <v>18</v>
      </c>
      <c r="D48" s="196" t="s">
        <v>18</v>
      </c>
      <c r="E48" s="189"/>
      <c r="F48" s="189" t="s">
        <v>18</v>
      </c>
      <c r="G48" s="233" t="s">
        <v>18</v>
      </c>
      <c r="H48" s="233" t="s">
        <v>18</v>
      </c>
      <c r="I48" s="233" t="s">
        <v>18</v>
      </c>
      <c r="J48" s="233" t="s">
        <v>18</v>
      </c>
      <c r="K48" s="189"/>
      <c r="L48" s="192" t="s">
        <v>18</v>
      </c>
    </row>
    <row r="49" spans="1:12" x14ac:dyDescent="0.2">
      <c r="A49" s="353"/>
      <c r="B49" s="231" t="s">
        <v>259</v>
      </c>
      <c r="C49" s="196" t="s">
        <v>18</v>
      </c>
      <c r="D49" s="196" t="s">
        <v>18</v>
      </c>
      <c r="E49" s="189"/>
      <c r="F49" s="189" t="s">
        <v>18</v>
      </c>
      <c r="G49" s="233" t="s">
        <v>18</v>
      </c>
      <c r="H49" s="233" t="s">
        <v>18</v>
      </c>
      <c r="I49" s="233" t="s">
        <v>18</v>
      </c>
      <c r="J49" s="233" t="s">
        <v>18</v>
      </c>
      <c r="K49" s="189"/>
      <c r="L49" s="192" t="s">
        <v>18</v>
      </c>
    </row>
    <row r="50" spans="1:12" ht="22.5" x14ac:dyDescent="0.2">
      <c r="A50" s="353"/>
      <c r="B50" s="242" t="s">
        <v>260</v>
      </c>
      <c r="C50" s="232"/>
      <c r="D50" s="232"/>
      <c r="E50" s="232"/>
      <c r="F50" s="232"/>
      <c r="G50" s="236"/>
      <c r="H50" s="236"/>
      <c r="I50" s="236"/>
      <c r="J50" s="236"/>
      <c r="K50" s="232"/>
      <c r="L50" s="243"/>
    </row>
    <row r="51" spans="1:12" x14ac:dyDescent="0.2">
      <c r="A51" s="353"/>
      <c r="B51" s="231" t="s">
        <v>261</v>
      </c>
      <c r="C51" s="196" t="s">
        <v>18</v>
      </c>
      <c r="D51" s="196" t="s">
        <v>18</v>
      </c>
      <c r="E51" s="189" t="s">
        <v>262</v>
      </c>
      <c r="F51" s="189" t="s">
        <v>18</v>
      </c>
      <c r="G51" s="233" t="s">
        <v>18</v>
      </c>
      <c r="H51" s="233" t="s">
        <v>18</v>
      </c>
      <c r="I51" s="233" t="s">
        <v>18</v>
      </c>
      <c r="J51" s="233" t="s">
        <v>18</v>
      </c>
      <c r="K51" s="189"/>
      <c r="L51" s="192" t="s">
        <v>18</v>
      </c>
    </row>
    <row r="52" spans="1:12" x14ac:dyDescent="0.2">
      <c r="A52" s="353"/>
      <c r="B52" s="231" t="s">
        <v>263</v>
      </c>
      <c r="C52" s="196" t="s">
        <v>18</v>
      </c>
      <c r="D52" s="196" t="s">
        <v>18</v>
      </c>
      <c r="E52" s="189" t="s">
        <v>264</v>
      </c>
      <c r="F52" s="189" t="s">
        <v>18</v>
      </c>
      <c r="G52" s="233" t="s">
        <v>18</v>
      </c>
      <c r="H52" s="233" t="s">
        <v>18</v>
      </c>
      <c r="I52" s="233" t="s">
        <v>18</v>
      </c>
      <c r="J52" s="233" t="s">
        <v>18</v>
      </c>
      <c r="K52" s="189"/>
      <c r="L52" s="192" t="s">
        <v>18</v>
      </c>
    </row>
    <row r="53" spans="1:12" x14ac:dyDescent="0.2">
      <c r="A53" s="353"/>
      <c r="B53" s="231" t="s">
        <v>265</v>
      </c>
      <c r="C53" s="196" t="s">
        <v>18</v>
      </c>
      <c r="D53" s="196" t="s">
        <v>18</v>
      </c>
      <c r="E53" s="189" t="s">
        <v>264</v>
      </c>
      <c r="F53" s="189" t="s">
        <v>18</v>
      </c>
      <c r="G53" s="233" t="s">
        <v>18</v>
      </c>
      <c r="H53" s="233" t="s">
        <v>18</v>
      </c>
      <c r="I53" s="233" t="s">
        <v>18</v>
      </c>
      <c r="J53" s="233" t="s">
        <v>18</v>
      </c>
      <c r="K53" s="189"/>
      <c r="L53" s="192" t="s">
        <v>18</v>
      </c>
    </row>
    <row r="54" spans="1:12" x14ac:dyDescent="0.2">
      <c r="A54" s="353"/>
      <c r="B54" s="231" t="s">
        <v>266</v>
      </c>
      <c r="C54" s="196" t="s">
        <v>18</v>
      </c>
      <c r="D54" s="196" t="s">
        <v>18</v>
      </c>
      <c r="E54" s="189" t="s">
        <v>264</v>
      </c>
      <c r="F54" s="189" t="s">
        <v>18</v>
      </c>
      <c r="G54" s="233" t="s">
        <v>18</v>
      </c>
      <c r="H54" s="233" t="s">
        <v>18</v>
      </c>
      <c r="I54" s="233" t="s">
        <v>18</v>
      </c>
      <c r="J54" s="233" t="s">
        <v>18</v>
      </c>
      <c r="K54" s="189"/>
      <c r="L54" s="192" t="s">
        <v>18</v>
      </c>
    </row>
    <row r="55" spans="1:12" ht="24" customHeight="1" x14ac:dyDescent="0.2">
      <c r="A55" s="353">
        <v>4</v>
      </c>
      <c r="B55" s="244" t="s">
        <v>267</v>
      </c>
      <c r="C55" s="186"/>
      <c r="D55" s="245"/>
      <c r="E55" s="187"/>
      <c r="F55" s="246"/>
      <c r="G55" s="247"/>
      <c r="H55" s="247"/>
      <c r="I55" s="248"/>
      <c r="J55" s="249"/>
      <c r="K55" s="250"/>
      <c r="L55" s="251"/>
    </row>
    <row r="56" spans="1:12" ht="15" customHeight="1" x14ac:dyDescent="0.2">
      <c r="A56" s="353"/>
      <c r="B56" s="231" t="s">
        <v>268</v>
      </c>
      <c r="C56" s="189"/>
      <c r="D56" s="189"/>
      <c r="E56" s="193"/>
      <c r="F56" s="189"/>
      <c r="G56" s="189"/>
      <c r="H56" s="189"/>
      <c r="I56" s="189"/>
      <c r="J56" s="233"/>
      <c r="K56" s="191"/>
      <c r="L56" s="252"/>
    </row>
    <row r="57" spans="1:12" ht="17.25" customHeight="1" x14ac:dyDescent="0.2">
      <c r="A57" s="353"/>
      <c r="B57" s="231" t="s">
        <v>269</v>
      </c>
      <c r="C57" s="239"/>
      <c r="D57" s="239"/>
      <c r="E57" s="218" t="s">
        <v>270</v>
      </c>
      <c r="F57" s="239"/>
      <c r="G57" s="239"/>
      <c r="H57" s="239"/>
      <c r="I57" s="239"/>
      <c r="J57" s="239"/>
      <c r="K57" s="191"/>
      <c r="L57" s="216" t="e">
        <f>(G57-I57)/G57*100</f>
        <v>#DIV/0!</v>
      </c>
    </row>
    <row r="58" spans="1:12" ht="20.25" customHeight="1" x14ac:dyDescent="0.2">
      <c r="A58" s="353"/>
      <c r="B58" s="231" t="s">
        <v>271</v>
      </c>
      <c r="C58" s="239"/>
      <c r="D58" s="239"/>
      <c r="E58" s="218" t="s">
        <v>270</v>
      </c>
      <c r="F58" s="239"/>
      <c r="G58" s="239"/>
      <c r="H58" s="239"/>
      <c r="I58" s="239"/>
      <c r="J58" s="239"/>
      <c r="K58" s="191"/>
      <c r="L58" s="216" t="e">
        <f>(G58-I58)/G58*100</f>
        <v>#DIV/0!</v>
      </c>
    </row>
    <row r="59" spans="1:12" ht="18.75" customHeight="1" x14ac:dyDescent="0.2">
      <c r="A59" s="353"/>
      <c r="B59" s="231" t="s">
        <v>272</v>
      </c>
      <c r="C59" s="189"/>
      <c r="D59" s="189"/>
      <c r="E59" s="189" t="s">
        <v>18</v>
      </c>
      <c r="F59" s="189" t="s">
        <v>18</v>
      </c>
      <c r="G59" s="189" t="s">
        <v>18</v>
      </c>
      <c r="H59" s="189" t="s">
        <v>18</v>
      </c>
      <c r="I59" s="189" t="s">
        <v>18</v>
      </c>
      <c r="J59" s="189" t="s">
        <v>18</v>
      </c>
      <c r="K59" s="191"/>
      <c r="L59" s="253" t="s">
        <v>18</v>
      </c>
    </row>
    <row r="60" spans="1:12" ht="17.25" customHeight="1" x14ac:dyDescent="0.2">
      <c r="A60" s="353"/>
      <c r="B60" s="231" t="s">
        <v>273</v>
      </c>
      <c r="C60" s="239"/>
      <c r="D60" s="239"/>
      <c r="E60" s="218" t="s">
        <v>270</v>
      </c>
      <c r="F60" s="239"/>
      <c r="G60" s="239"/>
      <c r="H60" s="239"/>
      <c r="I60" s="239"/>
      <c r="J60" s="239"/>
      <c r="K60" s="191"/>
      <c r="L60" s="216" t="e">
        <f>(G60-I60)/G60*100</f>
        <v>#DIV/0!</v>
      </c>
    </row>
    <row r="61" spans="1:12" ht="18.75" customHeight="1" x14ac:dyDescent="0.2">
      <c r="A61" s="353"/>
      <c r="B61" s="231" t="s">
        <v>274</v>
      </c>
      <c r="C61" s="239"/>
      <c r="D61" s="239"/>
      <c r="E61" s="193" t="s">
        <v>125</v>
      </c>
      <c r="F61" s="239"/>
      <c r="G61" s="239"/>
      <c r="H61" s="239"/>
      <c r="I61" s="239"/>
      <c r="J61" s="239"/>
      <c r="K61" s="191"/>
      <c r="L61" s="216" t="e">
        <f>(G61-I61)/G61*100</f>
        <v>#DIV/0!</v>
      </c>
    </row>
    <row r="62" spans="1:12" ht="15" customHeight="1" x14ac:dyDescent="0.2">
      <c r="A62" s="353"/>
      <c r="B62" s="231" t="s">
        <v>275</v>
      </c>
      <c r="C62" s="189"/>
      <c r="D62" s="189"/>
      <c r="E62" s="193"/>
      <c r="F62" s="189" t="s">
        <v>18</v>
      </c>
      <c r="G62" s="189" t="s">
        <v>18</v>
      </c>
      <c r="H62" s="189" t="s">
        <v>18</v>
      </c>
      <c r="I62" s="189" t="s">
        <v>18</v>
      </c>
      <c r="J62" s="189" t="s">
        <v>18</v>
      </c>
      <c r="K62" s="191"/>
      <c r="L62" s="253" t="s">
        <v>18</v>
      </c>
    </row>
    <row r="63" spans="1:12" ht="21" customHeight="1" x14ac:dyDescent="0.2">
      <c r="A63" s="353"/>
      <c r="B63" s="188" t="s">
        <v>276</v>
      </c>
      <c r="C63" s="239"/>
      <c r="D63" s="239"/>
      <c r="E63" s="193"/>
      <c r="F63" s="239"/>
      <c r="G63" s="239"/>
      <c r="H63" s="239"/>
      <c r="I63" s="189"/>
      <c r="J63" s="233"/>
      <c r="K63" s="254"/>
      <c r="L63" s="206"/>
    </row>
    <row r="64" spans="1:12" x14ac:dyDescent="0.2">
      <c r="A64" s="353"/>
      <c r="B64" s="231" t="s">
        <v>277</v>
      </c>
      <c r="C64" s="239"/>
      <c r="D64" s="239"/>
      <c r="E64" s="193" t="s">
        <v>166</v>
      </c>
      <c r="F64" s="189"/>
      <c r="G64" s="239"/>
      <c r="H64" s="239"/>
      <c r="I64" s="189"/>
      <c r="J64" s="189"/>
      <c r="K64" s="191"/>
      <c r="L64" s="216" t="e">
        <f>(G64-I64)/G64*100</f>
        <v>#DIV/0!</v>
      </c>
    </row>
    <row r="65" spans="1:12" x14ac:dyDescent="0.2">
      <c r="A65" s="353"/>
      <c r="B65" s="231" t="s">
        <v>278</v>
      </c>
      <c r="C65" s="239"/>
      <c r="D65" s="239"/>
      <c r="E65" s="193" t="s">
        <v>279</v>
      </c>
      <c r="F65" s="189"/>
      <c r="G65" s="239"/>
      <c r="H65" s="239"/>
      <c r="I65" s="233"/>
      <c r="J65" s="233"/>
      <c r="K65" s="191"/>
      <c r="L65" s="192" t="s">
        <v>18</v>
      </c>
    </row>
    <row r="66" spans="1:12" x14ac:dyDescent="0.2">
      <c r="A66" s="353"/>
      <c r="B66" s="231" t="s">
        <v>280</v>
      </c>
      <c r="C66" s="239" t="s">
        <v>18</v>
      </c>
      <c r="D66" s="239" t="s">
        <v>18</v>
      </c>
      <c r="E66" s="193" t="s">
        <v>264</v>
      </c>
      <c r="F66" s="189" t="s">
        <v>18</v>
      </c>
      <c r="G66" s="189" t="s">
        <v>18</v>
      </c>
      <c r="H66" s="189" t="s">
        <v>18</v>
      </c>
      <c r="I66" s="189" t="s">
        <v>18</v>
      </c>
      <c r="J66" s="233" t="s">
        <v>18</v>
      </c>
      <c r="K66" s="191"/>
      <c r="L66" s="192" t="s">
        <v>18</v>
      </c>
    </row>
    <row r="67" spans="1:12" ht="29.25" customHeight="1" x14ac:dyDescent="0.2">
      <c r="A67" s="353"/>
      <c r="B67" s="235" t="s">
        <v>281</v>
      </c>
      <c r="C67" s="239"/>
      <c r="D67" s="239"/>
      <c r="E67" s="193"/>
      <c r="F67" s="189"/>
      <c r="G67" s="189"/>
      <c r="H67" s="189"/>
      <c r="I67" s="189"/>
      <c r="J67" s="233"/>
      <c r="K67" s="191"/>
      <c r="L67" s="192"/>
    </row>
    <row r="68" spans="1:12" x14ac:dyDescent="0.2">
      <c r="A68" s="353"/>
      <c r="B68" s="231" t="s">
        <v>282</v>
      </c>
      <c r="C68" s="189" t="s">
        <v>18</v>
      </c>
      <c r="D68" s="189" t="s">
        <v>18</v>
      </c>
      <c r="E68" s="193" t="s">
        <v>264</v>
      </c>
      <c r="F68" s="189" t="s">
        <v>18</v>
      </c>
      <c r="G68" s="189" t="s">
        <v>18</v>
      </c>
      <c r="H68" s="189" t="s">
        <v>18</v>
      </c>
      <c r="I68" s="189" t="s">
        <v>18</v>
      </c>
      <c r="J68" s="233" t="s">
        <v>18</v>
      </c>
      <c r="K68" s="191"/>
      <c r="L68" s="253" t="s">
        <v>18</v>
      </c>
    </row>
    <row r="69" spans="1:12" x14ac:dyDescent="0.2">
      <c r="A69" s="353"/>
      <c r="B69" s="231" t="s">
        <v>283</v>
      </c>
      <c r="C69" s="189" t="s">
        <v>18</v>
      </c>
      <c r="D69" s="189" t="s">
        <v>18</v>
      </c>
      <c r="E69" s="193" t="s">
        <v>264</v>
      </c>
      <c r="F69" s="189" t="s">
        <v>18</v>
      </c>
      <c r="G69" s="189" t="s">
        <v>18</v>
      </c>
      <c r="H69" s="189" t="s">
        <v>18</v>
      </c>
      <c r="I69" s="189" t="s">
        <v>18</v>
      </c>
      <c r="J69" s="233" t="s">
        <v>18</v>
      </c>
      <c r="K69" s="191"/>
      <c r="L69" s="192" t="s">
        <v>18</v>
      </c>
    </row>
    <row r="70" spans="1:12" x14ac:dyDescent="0.2">
      <c r="A70" s="353"/>
      <c r="B70" s="231" t="s">
        <v>284</v>
      </c>
      <c r="C70" s="189" t="s">
        <v>18</v>
      </c>
      <c r="D70" s="189" t="s">
        <v>18</v>
      </c>
      <c r="E70" s="193" t="s">
        <v>264</v>
      </c>
      <c r="F70" s="189" t="s">
        <v>18</v>
      </c>
      <c r="G70" s="189" t="s">
        <v>18</v>
      </c>
      <c r="H70" s="189" t="s">
        <v>18</v>
      </c>
      <c r="I70" s="189" t="s">
        <v>18</v>
      </c>
      <c r="J70" s="233" t="s">
        <v>18</v>
      </c>
      <c r="K70" s="191"/>
      <c r="L70" s="192" t="s">
        <v>18</v>
      </c>
    </row>
    <row r="71" spans="1:12" x14ac:dyDescent="0.2">
      <c r="A71" s="353"/>
      <c r="B71" s="231" t="s">
        <v>285</v>
      </c>
      <c r="C71" s="189" t="s">
        <v>18</v>
      </c>
      <c r="D71" s="189" t="s">
        <v>18</v>
      </c>
      <c r="E71" s="193" t="s">
        <v>264</v>
      </c>
      <c r="F71" s="189" t="s">
        <v>18</v>
      </c>
      <c r="G71" s="189" t="s">
        <v>18</v>
      </c>
      <c r="H71" s="189" t="s">
        <v>18</v>
      </c>
      <c r="I71" s="189" t="s">
        <v>18</v>
      </c>
      <c r="J71" s="233" t="s">
        <v>18</v>
      </c>
      <c r="K71" s="191"/>
      <c r="L71" s="192" t="s">
        <v>18</v>
      </c>
    </row>
    <row r="72" spans="1:12" x14ac:dyDescent="0.2">
      <c r="A72" s="353"/>
      <c r="B72" s="231" t="s">
        <v>286</v>
      </c>
      <c r="C72" s="189" t="s">
        <v>18</v>
      </c>
      <c r="D72" s="189" t="s">
        <v>18</v>
      </c>
      <c r="E72" s="193" t="s">
        <v>264</v>
      </c>
      <c r="F72" s="189" t="s">
        <v>18</v>
      </c>
      <c r="G72" s="189" t="s">
        <v>18</v>
      </c>
      <c r="H72" s="189" t="s">
        <v>18</v>
      </c>
      <c r="I72" s="189" t="s">
        <v>18</v>
      </c>
      <c r="J72" s="233" t="s">
        <v>18</v>
      </c>
      <c r="K72" s="191"/>
      <c r="L72" s="192" t="s">
        <v>18</v>
      </c>
    </row>
    <row r="73" spans="1:12" x14ac:dyDescent="0.2">
      <c r="A73" s="353"/>
      <c r="B73" s="231" t="s">
        <v>287</v>
      </c>
      <c r="C73" s="189" t="s">
        <v>18</v>
      </c>
      <c r="D73" s="189" t="s">
        <v>18</v>
      </c>
      <c r="E73" s="193" t="s">
        <v>264</v>
      </c>
      <c r="F73" s="189" t="s">
        <v>18</v>
      </c>
      <c r="G73" s="189" t="s">
        <v>18</v>
      </c>
      <c r="H73" s="189" t="s">
        <v>18</v>
      </c>
      <c r="I73" s="189" t="s">
        <v>18</v>
      </c>
      <c r="J73" s="233" t="s">
        <v>18</v>
      </c>
      <c r="K73" s="191"/>
      <c r="L73" s="192" t="s">
        <v>18</v>
      </c>
    </row>
    <row r="74" spans="1:12" x14ac:dyDescent="0.2">
      <c r="A74" s="353"/>
      <c r="B74" s="231" t="s">
        <v>288</v>
      </c>
      <c r="C74" s="189" t="s">
        <v>18</v>
      </c>
      <c r="D74" s="189" t="s">
        <v>18</v>
      </c>
      <c r="E74" s="193" t="s">
        <v>264</v>
      </c>
      <c r="F74" s="189" t="s">
        <v>18</v>
      </c>
      <c r="G74" s="189" t="s">
        <v>18</v>
      </c>
      <c r="H74" s="189" t="s">
        <v>18</v>
      </c>
      <c r="I74" s="189" t="s">
        <v>18</v>
      </c>
      <c r="J74" s="233" t="s">
        <v>18</v>
      </c>
      <c r="K74" s="191"/>
      <c r="L74" s="192" t="s">
        <v>18</v>
      </c>
    </row>
    <row r="75" spans="1:12" x14ac:dyDescent="0.2">
      <c r="A75" s="353"/>
      <c r="B75" s="231" t="s">
        <v>289</v>
      </c>
      <c r="C75" s="189" t="s">
        <v>18</v>
      </c>
      <c r="D75" s="189" t="s">
        <v>18</v>
      </c>
      <c r="E75" s="193" t="s">
        <v>264</v>
      </c>
      <c r="F75" s="189" t="s">
        <v>18</v>
      </c>
      <c r="G75" s="189" t="s">
        <v>18</v>
      </c>
      <c r="H75" s="189" t="s">
        <v>18</v>
      </c>
      <c r="I75" s="189" t="s">
        <v>18</v>
      </c>
      <c r="J75" s="233" t="s">
        <v>18</v>
      </c>
      <c r="K75" s="191"/>
      <c r="L75" s="192" t="s">
        <v>18</v>
      </c>
    </row>
    <row r="76" spans="1:12" x14ac:dyDescent="0.2">
      <c r="A76" s="353"/>
      <c r="B76" s="255" t="s">
        <v>302</v>
      </c>
      <c r="C76" s="256"/>
      <c r="D76" s="257"/>
      <c r="E76" s="258" t="s">
        <v>166</v>
      </c>
      <c r="F76" s="259"/>
      <c r="G76" s="257" t="e">
        <f>C76/F76*1000</f>
        <v>#DIV/0!</v>
      </c>
      <c r="H76" s="257" t="e">
        <f>G76*1.23</f>
        <v>#DIV/0!</v>
      </c>
      <c r="I76" s="256" t="s">
        <v>18</v>
      </c>
      <c r="J76" s="260" t="s">
        <v>18</v>
      </c>
      <c r="K76" s="261"/>
      <c r="L76" s="259" t="s">
        <v>18</v>
      </c>
    </row>
    <row r="77" spans="1:12" ht="22.5" x14ac:dyDescent="0.2">
      <c r="A77" s="353">
        <v>5</v>
      </c>
      <c r="B77" s="262" t="s">
        <v>290</v>
      </c>
      <c r="C77" s="263"/>
      <c r="D77" s="264"/>
      <c r="E77" s="174"/>
      <c r="F77" s="264"/>
      <c r="G77" s="263"/>
      <c r="H77" s="264"/>
      <c r="I77" s="263"/>
      <c r="J77" s="265"/>
      <c r="K77" s="266"/>
      <c r="L77" s="267"/>
    </row>
    <row r="78" spans="1:12" x14ac:dyDescent="0.2">
      <c r="A78" s="353"/>
      <c r="B78" s="268" t="s">
        <v>291</v>
      </c>
      <c r="C78" s="189" t="s">
        <v>18</v>
      </c>
      <c r="D78" s="189" t="s">
        <v>18</v>
      </c>
      <c r="E78" s="193" t="s">
        <v>264</v>
      </c>
      <c r="F78" s="189" t="s">
        <v>18</v>
      </c>
      <c r="G78" s="189" t="s">
        <v>18</v>
      </c>
      <c r="H78" s="189" t="s">
        <v>18</v>
      </c>
      <c r="I78" s="189" t="s">
        <v>18</v>
      </c>
      <c r="J78" s="233" t="s">
        <v>18</v>
      </c>
      <c r="K78" s="266"/>
      <c r="L78" s="192" t="s">
        <v>18</v>
      </c>
    </row>
    <row r="79" spans="1:12" x14ac:dyDescent="0.2">
      <c r="A79" s="353"/>
      <c r="B79" s="268" t="s">
        <v>292</v>
      </c>
      <c r="C79" s="189" t="s">
        <v>18</v>
      </c>
      <c r="D79" s="189" t="s">
        <v>18</v>
      </c>
      <c r="E79" s="193" t="s">
        <v>264</v>
      </c>
      <c r="F79" s="189" t="s">
        <v>18</v>
      </c>
      <c r="G79" s="189" t="s">
        <v>18</v>
      </c>
      <c r="H79" s="189" t="s">
        <v>18</v>
      </c>
      <c r="I79" s="189" t="s">
        <v>18</v>
      </c>
      <c r="J79" s="233" t="s">
        <v>18</v>
      </c>
      <c r="K79" s="266"/>
      <c r="L79" s="192" t="s">
        <v>18</v>
      </c>
    </row>
    <row r="80" spans="1:12" x14ac:dyDescent="0.2">
      <c r="A80" s="353"/>
      <c r="B80" s="268" t="s">
        <v>293</v>
      </c>
      <c r="C80" s="189" t="s">
        <v>18</v>
      </c>
      <c r="D80" s="189" t="s">
        <v>18</v>
      </c>
      <c r="E80" s="193" t="s">
        <v>264</v>
      </c>
      <c r="F80" s="189" t="s">
        <v>18</v>
      </c>
      <c r="G80" s="189" t="s">
        <v>18</v>
      </c>
      <c r="H80" s="189" t="s">
        <v>18</v>
      </c>
      <c r="I80" s="189" t="s">
        <v>18</v>
      </c>
      <c r="J80" s="233" t="s">
        <v>18</v>
      </c>
      <c r="K80" s="266"/>
      <c r="L80" s="252" t="s">
        <v>18</v>
      </c>
    </row>
    <row r="81" spans="1:12" x14ac:dyDescent="0.2">
      <c r="A81" s="353"/>
      <c r="B81" s="268" t="s">
        <v>294</v>
      </c>
      <c r="C81" s="263"/>
      <c r="D81" s="239"/>
      <c r="E81" s="174" t="s">
        <v>125</v>
      </c>
      <c r="F81" s="196"/>
      <c r="G81" s="239" t="e">
        <f>C81/F81*1000</f>
        <v>#DIV/0!</v>
      </c>
      <c r="H81" s="239" t="e">
        <f>G81*1.23</f>
        <v>#DIV/0!</v>
      </c>
      <c r="I81" s="263"/>
      <c r="J81" s="192"/>
      <c r="K81" s="266"/>
      <c r="L81" s="206" t="e">
        <f>(G81-I81)/G81*100</f>
        <v>#DIV/0!</v>
      </c>
    </row>
    <row r="82" spans="1:12" x14ac:dyDescent="0.2">
      <c r="A82" s="353"/>
      <c r="B82" s="268" t="s">
        <v>295</v>
      </c>
      <c r="C82" s="189" t="s">
        <v>18</v>
      </c>
      <c r="D82" s="189" t="s">
        <v>18</v>
      </c>
      <c r="E82" s="193" t="s">
        <v>264</v>
      </c>
      <c r="F82" s="189" t="s">
        <v>18</v>
      </c>
      <c r="G82" s="189" t="s">
        <v>18</v>
      </c>
      <c r="H82" s="189" t="s">
        <v>18</v>
      </c>
      <c r="I82" s="189" t="s">
        <v>18</v>
      </c>
      <c r="J82" s="233" t="s">
        <v>18</v>
      </c>
      <c r="K82" s="266"/>
      <c r="L82" s="241" t="s">
        <v>18</v>
      </c>
    </row>
    <row r="83" spans="1:12" x14ac:dyDescent="0.2">
      <c r="A83" s="353"/>
      <c r="B83" s="268" t="s">
        <v>296</v>
      </c>
      <c r="C83" s="189" t="s">
        <v>18</v>
      </c>
      <c r="D83" s="189" t="s">
        <v>18</v>
      </c>
      <c r="E83" s="193" t="s">
        <v>264</v>
      </c>
      <c r="F83" s="189" t="s">
        <v>18</v>
      </c>
      <c r="G83" s="189" t="s">
        <v>18</v>
      </c>
      <c r="H83" s="189" t="s">
        <v>18</v>
      </c>
      <c r="I83" s="189" t="s">
        <v>18</v>
      </c>
      <c r="J83" s="233" t="s">
        <v>18</v>
      </c>
      <c r="K83" s="266"/>
      <c r="L83" s="192" t="s">
        <v>18</v>
      </c>
    </row>
    <row r="84" spans="1:12" x14ac:dyDescent="0.2">
      <c r="A84" s="353"/>
      <c r="B84" s="269" t="s">
        <v>297</v>
      </c>
      <c r="C84" s="263"/>
      <c r="D84" s="257"/>
      <c r="E84" s="174" t="s">
        <v>125</v>
      </c>
      <c r="F84" s="222"/>
      <c r="G84" s="239" t="e">
        <f>C84/F84*1000</f>
        <v>#DIV/0!</v>
      </c>
      <c r="H84" s="239" t="e">
        <f>G84*1.23</f>
        <v>#DIV/0!</v>
      </c>
      <c r="I84" s="189" t="s">
        <v>18</v>
      </c>
      <c r="J84" s="189" t="s">
        <v>18</v>
      </c>
      <c r="K84" s="266"/>
      <c r="L84" s="192" t="s">
        <v>18</v>
      </c>
    </row>
    <row r="85" spans="1:12" x14ac:dyDescent="0.2">
      <c r="A85" s="353">
        <v>6</v>
      </c>
      <c r="B85" s="270" t="s">
        <v>298</v>
      </c>
      <c r="C85" s="271"/>
      <c r="D85" s="271"/>
      <c r="E85" s="272"/>
      <c r="F85" s="230"/>
      <c r="G85" s="230"/>
      <c r="H85" s="230"/>
      <c r="I85" s="230"/>
      <c r="J85" s="273"/>
      <c r="K85" s="274"/>
      <c r="L85" s="275"/>
    </row>
    <row r="86" spans="1:12" x14ac:dyDescent="0.2">
      <c r="A86" s="353"/>
      <c r="B86" s="235" t="s">
        <v>299</v>
      </c>
      <c r="C86" s="239"/>
      <c r="D86" s="239"/>
      <c r="E86" s="193" t="s">
        <v>166</v>
      </c>
      <c r="F86" s="192"/>
      <c r="G86" s="239" t="e">
        <f>C86/F86*1000</f>
        <v>#DIV/0!</v>
      </c>
      <c r="H86" s="239" t="e">
        <f>G86*1.23</f>
        <v>#DIV/0!</v>
      </c>
      <c r="I86" s="192"/>
      <c r="J86" s="192"/>
      <c r="K86" s="276"/>
      <c r="L86" s="206" t="e">
        <f>(G86-I86)/G86*100</f>
        <v>#DIV/0!</v>
      </c>
    </row>
    <row r="87" spans="1:12" x14ac:dyDescent="0.2">
      <c r="A87" s="353"/>
      <c r="B87" s="231" t="s">
        <v>300</v>
      </c>
      <c r="C87" s="189"/>
      <c r="D87" s="189"/>
      <c r="E87" s="189" t="s">
        <v>18</v>
      </c>
      <c r="F87" s="189" t="s">
        <v>18</v>
      </c>
      <c r="G87" s="189" t="s">
        <v>18</v>
      </c>
      <c r="H87" s="189" t="s">
        <v>18</v>
      </c>
      <c r="I87" s="189" t="s">
        <v>18</v>
      </c>
      <c r="J87" s="189" t="s">
        <v>18</v>
      </c>
      <c r="K87" s="277"/>
      <c r="L87" s="189" t="s">
        <v>18</v>
      </c>
    </row>
    <row r="88" spans="1:12" x14ac:dyDescent="0.2">
      <c r="A88" s="353"/>
      <c r="B88" s="231" t="s">
        <v>301</v>
      </c>
      <c r="C88" s="189"/>
      <c r="D88" s="239"/>
      <c r="E88" s="193" t="s">
        <v>77</v>
      </c>
      <c r="F88" s="189">
        <v>1</v>
      </c>
      <c r="G88" s="239">
        <f>C88/F88*1000</f>
        <v>0</v>
      </c>
      <c r="H88" s="239">
        <f>G88*1.23</f>
        <v>0</v>
      </c>
      <c r="I88" s="192"/>
      <c r="J88" s="192"/>
      <c r="K88" s="191"/>
      <c r="L88" s="206" t="e">
        <f>(G88-I88)/G88*100</f>
        <v>#DIV/0!</v>
      </c>
    </row>
    <row r="89" spans="1:12" x14ac:dyDescent="0.2">
      <c r="A89" s="353"/>
      <c r="B89" s="278" t="s">
        <v>302</v>
      </c>
      <c r="C89" s="198" t="s">
        <v>18</v>
      </c>
      <c r="D89" s="198" t="s">
        <v>18</v>
      </c>
      <c r="E89" s="202" t="s">
        <v>264</v>
      </c>
      <c r="F89" s="198" t="s">
        <v>18</v>
      </c>
      <c r="G89" s="198" t="s">
        <v>18</v>
      </c>
      <c r="H89" s="198" t="s">
        <v>18</v>
      </c>
      <c r="I89" s="198" t="s">
        <v>18</v>
      </c>
      <c r="J89" s="279" t="s">
        <v>18</v>
      </c>
      <c r="K89" s="280"/>
      <c r="L89" s="279" t="s">
        <v>18</v>
      </c>
    </row>
    <row r="90" spans="1:12" ht="22.5" x14ac:dyDescent="0.2">
      <c r="A90" s="360">
        <v>7</v>
      </c>
      <c r="B90" s="281" t="s">
        <v>303</v>
      </c>
      <c r="C90" s="264"/>
      <c r="D90" s="282"/>
      <c r="E90" s="264"/>
      <c r="F90" s="264"/>
      <c r="G90" s="282"/>
      <c r="H90" s="264"/>
      <c r="I90" s="282"/>
      <c r="J90" s="264"/>
      <c r="K90" s="283"/>
      <c r="L90" s="267"/>
    </row>
    <row r="91" spans="1:12" x14ac:dyDescent="0.2">
      <c r="A91" s="360"/>
      <c r="B91" s="284" t="s">
        <v>304</v>
      </c>
      <c r="C91" s="196" t="s">
        <v>18</v>
      </c>
      <c r="D91" s="263" t="s">
        <v>18</v>
      </c>
      <c r="E91" s="196" t="s">
        <v>18</v>
      </c>
      <c r="F91" s="196" t="s">
        <v>18</v>
      </c>
      <c r="G91" s="263" t="s">
        <v>18</v>
      </c>
      <c r="H91" s="196" t="s">
        <v>18</v>
      </c>
      <c r="I91" s="263" t="s">
        <v>18</v>
      </c>
      <c r="J91" s="196" t="s">
        <v>18</v>
      </c>
      <c r="K91" s="285"/>
      <c r="L91" s="286" t="s">
        <v>18</v>
      </c>
    </row>
    <row r="92" spans="1:12" ht="22.5" x14ac:dyDescent="0.2">
      <c r="A92" s="360"/>
      <c r="B92" s="287" t="s">
        <v>305</v>
      </c>
      <c r="C92" s="196"/>
      <c r="D92" s="263"/>
      <c r="E92" s="288" t="s">
        <v>77</v>
      </c>
      <c r="F92" s="196"/>
      <c r="G92" s="289" t="e">
        <f>C92/F92</f>
        <v>#DIV/0!</v>
      </c>
      <c r="H92" s="206" t="e">
        <f>G92*1.23</f>
        <v>#DIV/0!</v>
      </c>
      <c r="I92" s="263"/>
      <c r="J92" s="206"/>
      <c r="K92" s="290"/>
      <c r="L92" s="206" t="e">
        <f>(G92-I92)/G92*100</f>
        <v>#DIV/0!</v>
      </c>
    </row>
    <row r="93" spans="1:12" x14ac:dyDescent="0.2">
      <c r="A93" s="360"/>
      <c r="B93" s="284" t="s">
        <v>306</v>
      </c>
      <c r="C93" s="196" t="s">
        <v>18</v>
      </c>
      <c r="D93" s="263" t="s">
        <v>18</v>
      </c>
      <c r="E93" s="196" t="s">
        <v>18</v>
      </c>
      <c r="F93" s="196" t="s">
        <v>18</v>
      </c>
      <c r="G93" s="263" t="s">
        <v>18</v>
      </c>
      <c r="H93" s="196" t="s">
        <v>18</v>
      </c>
      <c r="I93" s="263" t="s">
        <v>18</v>
      </c>
      <c r="J93" s="196" t="s">
        <v>18</v>
      </c>
      <c r="K93" s="290"/>
      <c r="L93" s="196" t="s">
        <v>18</v>
      </c>
    </row>
    <row r="94" spans="1:12" x14ac:dyDescent="0.2">
      <c r="A94" s="360"/>
      <c r="B94" s="284" t="s">
        <v>307</v>
      </c>
      <c r="C94" s="196"/>
      <c r="D94" s="291"/>
      <c r="E94" s="288"/>
      <c r="F94" s="196"/>
      <c r="G94" s="289" t="e">
        <f>C94/F94*1000</f>
        <v>#DIV/0!</v>
      </c>
      <c r="H94" s="206" t="e">
        <f>G94*1.23</f>
        <v>#DIV/0!</v>
      </c>
      <c r="I94" s="263"/>
      <c r="J94" s="206"/>
      <c r="K94" s="285"/>
      <c r="L94" s="196" t="s">
        <v>18</v>
      </c>
    </row>
    <row r="95" spans="1:12" x14ac:dyDescent="0.2">
      <c r="A95" s="360"/>
      <c r="B95" s="284" t="s">
        <v>308</v>
      </c>
      <c r="C95" s="196" t="s">
        <v>18</v>
      </c>
      <c r="D95" s="263" t="s">
        <v>18</v>
      </c>
      <c r="E95" s="196" t="s">
        <v>18</v>
      </c>
      <c r="F95" s="196" t="s">
        <v>18</v>
      </c>
      <c r="G95" s="263" t="s">
        <v>18</v>
      </c>
      <c r="H95" s="196" t="s">
        <v>18</v>
      </c>
      <c r="I95" s="263" t="s">
        <v>18</v>
      </c>
      <c r="J95" s="196" t="s">
        <v>18</v>
      </c>
      <c r="K95" s="285"/>
      <c r="L95" s="196" t="s">
        <v>18</v>
      </c>
    </row>
    <row r="96" spans="1:12" x14ac:dyDescent="0.2">
      <c r="A96" s="360"/>
      <c r="B96" s="284" t="s">
        <v>309</v>
      </c>
      <c r="C96" s="196"/>
      <c r="D96" s="291"/>
      <c r="E96" s="288"/>
      <c r="F96" s="196"/>
      <c r="G96" s="289" t="e">
        <f>C96/F96*1000</f>
        <v>#DIV/0!</v>
      </c>
      <c r="H96" s="206" t="e">
        <f>G96*1.23</f>
        <v>#DIV/0!</v>
      </c>
      <c r="I96" s="263"/>
      <c r="J96" s="196"/>
      <c r="K96" s="285"/>
      <c r="L96" s="196" t="s">
        <v>18</v>
      </c>
    </row>
    <row r="97" spans="1:12" x14ac:dyDescent="0.2">
      <c r="A97" s="360"/>
      <c r="B97" s="284" t="s">
        <v>310</v>
      </c>
      <c r="C97" s="196" t="s">
        <v>18</v>
      </c>
      <c r="D97" s="263" t="s">
        <v>18</v>
      </c>
      <c r="E97" s="196" t="s">
        <v>18</v>
      </c>
      <c r="F97" s="196" t="s">
        <v>18</v>
      </c>
      <c r="G97" s="263" t="s">
        <v>18</v>
      </c>
      <c r="H97" s="196" t="s">
        <v>18</v>
      </c>
      <c r="I97" s="263" t="s">
        <v>18</v>
      </c>
      <c r="J97" s="196" t="s">
        <v>18</v>
      </c>
      <c r="K97" s="285"/>
      <c r="L97" s="196" t="s">
        <v>18</v>
      </c>
    </row>
    <row r="98" spans="1:12" x14ac:dyDescent="0.2">
      <c r="A98" s="360"/>
      <c r="B98" s="284" t="s">
        <v>311</v>
      </c>
      <c r="C98" s="196" t="s">
        <v>18</v>
      </c>
      <c r="D98" s="263" t="s">
        <v>18</v>
      </c>
      <c r="E98" s="196" t="s">
        <v>18</v>
      </c>
      <c r="F98" s="196" t="s">
        <v>18</v>
      </c>
      <c r="G98" s="263" t="s">
        <v>18</v>
      </c>
      <c r="H98" s="196" t="s">
        <v>18</v>
      </c>
      <c r="I98" s="263" t="s">
        <v>18</v>
      </c>
      <c r="J98" s="196" t="s">
        <v>18</v>
      </c>
      <c r="K98" s="285"/>
      <c r="L98" s="196" t="s">
        <v>18</v>
      </c>
    </row>
    <row r="99" spans="1:12" x14ac:dyDescent="0.2">
      <c r="A99" s="360"/>
      <c r="B99" s="292" t="s">
        <v>312</v>
      </c>
      <c r="C99" s="293"/>
      <c r="D99" s="294"/>
      <c r="E99" s="295" t="s">
        <v>313</v>
      </c>
      <c r="F99" s="222"/>
      <c r="G99" s="296" t="e">
        <f>C99/F99*1000</f>
        <v>#DIV/0!</v>
      </c>
      <c r="H99" s="200" t="e">
        <f>G99*1.23</f>
        <v>#DIV/0!</v>
      </c>
      <c r="I99" s="297" t="s">
        <v>18</v>
      </c>
      <c r="J99" s="222" t="s">
        <v>18</v>
      </c>
      <c r="K99" s="298"/>
      <c r="L99" s="222" t="s">
        <v>18</v>
      </c>
    </row>
  </sheetData>
  <mergeCells count="31">
    <mergeCell ref="L7:L8"/>
    <mergeCell ref="L4:L5"/>
    <mergeCell ref="F7:F8"/>
    <mergeCell ref="A2:L2"/>
    <mergeCell ref="A4:A5"/>
    <mergeCell ref="B4:B5"/>
    <mergeCell ref="C4:D4"/>
    <mergeCell ref="E4:E5"/>
    <mergeCell ref="I7:I8"/>
    <mergeCell ref="J7:J8"/>
    <mergeCell ref="K7:K8"/>
    <mergeCell ref="F4:F5"/>
    <mergeCell ref="I4:J4"/>
    <mergeCell ref="A90:A99"/>
    <mergeCell ref="A77:A84"/>
    <mergeCell ref="G4:H4"/>
    <mergeCell ref="B7:B8"/>
    <mergeCell ref="C7:C8"/>
    <mergeCell ref="D7:D8"/>
    <mergeCell ref="E7:E8"/>
    <mergeCell ref="A85:A89"/>
    <mergeCell ref="A1:L1"/>
    <mergeCell ref="A9:A22"/>
    <mergeCell ref="E9:E22"/>
    <mergeCell ref="A23:A31"/>
    <mergeCell ref="A32:A54"/>
    <mergeCell ref="A55:A76"/>
    <mergeCell ref="G7:G8"/>
    <mergeCell ref="A7:A8"/>
    <mergeCell ref="K4:K5"/>
    <mergeCell ref="H7:H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6"/>
  <sheetViews>
    <sheetView zoomScaleNormal="100" workbookViewId="0">
      <selection activeCell="Q14" sqref="Q14"/>
    </sheetView>
  </sheetViews>
  <sheetFormatPr defaultColWidth="9" defaultRowHeight="12.75" x14ac:dyDescent="0.2"/>
  <cols>
    <col min="1" max="1" width="5" style="1" customWidth="1"/>
    <col min="2" max="2" width="38.28515625" style="1" customWidth="1"/>
    <col min="3" max="3" width="14.7109375" style="3" customWidth="1"/>
    <col min="4" max="4" width="15.140625" style="3" customWidth="1"/>
    <col min="5" max="5" width="15.85546875" style="1" customWidth="1"/>
    <col min="6" max="6" width="3.28515625" customWidth="1"/>
    <col min="7" max="7" width="3.85546875" customWidth="1"/>
    <col min="8" max="8" width="3.42578125" customWidth="1"/>
    <col min="9" max="9" width="4" customWidth="1"/>
    <col min="11" max="11" width="11.28515625" bestFit="1" customWidth="1"/>
    <col min="19" max="19" width="14.7109375" bestFit="1" customWidth="1"/>
  </cols>
  <sheetData>
    <row r="1" spans="1:19" ht="21" customHeight="1" x14ac:dyDescent="0.25">
      <c r="A1" s="317" t="s">
        <v>83</v>
      </c>
      <c r="B1" s="317"/>
      <c r="C1" s="317"/>
      <c r="D1" s="317"/>
      <c r="E1" s="317"/>
    </row>
    <row r="3" spans="1:19" ht="54" customHeight="1" x14ac:dyDescent="0.2">
      <c r="A3" s="318" t="s">
        <v>174</v>
      </c>
      <c r="B3" s="318"/>
      <c r="C3" s="318"/>
      <c r="D3" s="318"/>
      <c r="E3" s="318"/>
    </row>
    <row r="4" spans="1:19" x14ac:dyDescent="0.2">
      <c r="A4" s="321" t="s">
        <v>0</v>
      </c>
      <c r="B4" s="321" t="s">
        <v>1</v>
      </c>
      <c r="C4" s="322" t="s">
        <v>84</v>
      </c>
      <c r="D4" s="322"/>
      <c r="E4" s="316" t="s">
        <v>2</v>
      </c>
    </row>
    <row r="5" spans="1:19" ht="25.5" customHeight="1" x14ac:dyDescent="0.2">
      <c r="A5" s="321"/>
      <c r="B5" s="321"/>
      <c r="C5" s="14" t="s">
        <v>3</v>
      </c>
      <c r="D5" s="14" t="s">
        <v>4</v>
      </c>
      <c r="E5" s="316"/>
    </row>
    <row r="6" spans="1:19" x14ac:dyDescent="0.2">
      <c r="A6" s="5">
        <v>1</v>
      </c>
      <c r="B6" s="5">
        <v>2</v>
      </c>
      <c r="C6" s="6">
        <v>3</v>
      </c>
      <c r="D6" s="6">
        <v>4</v>
      </c>
      <c r="E6" s="5">
        <v>5</v>
      </c>
    </row>
    <row r="7" spans="1:19" ht="25.5" customHeight="1" x14ac:dyDescent="0.2">
      <c r="A7" s="319"/>
      <c r="B7" s="320"/>
      <c r="C7" s="148">
        <f>SUM(C8:C14)</f>
        <v>0</v>
      </c>
      <c r="D7" s="146">
        <f>SUM(D8:D15)</f>
        <v>0</v>
      </c>
      <c r="E7" s="162"/>
      <c r="K7" s="48"/>
      <c r="L7" s="47"/>
    </row>
    <row r="8" spans="1:19" ht="30" customHeight="1" x14ac:dyDescent="0.2">
      <c r="A8" s="4">
        <v>1</v>
      </c>
      <c r="B8" s="20" t="s">
        <v>5</v>
      </c>
      <c r="C8" s="135">
        <f>'grupa 1'!G8</f>
        <v>0</v>
      </c>
      <c r="D8" s="135">
        <f>C8*1.23</f>
        <v>0</v>
      </c>
      <c r="E8" s="12"/>
      <c r="J8" s="32"/>
    </row>
    <row r="9" spans="1:19" ht="40.5" customHeight="1" x14ac:dyDescent="0.2">
      <c r="A9" s="4">
        <v>2</v>
      </c>
      <c r="B9" s="20" t="s">
        <v>6</v>
      </c>
      <c r="C9" s="124">
        <f>'grupa 2'!G8</f>
        <v>0</v>
      </c>
      <c r="D9" s="135">
        <f t="shared" ref="D9:D14" si="0">C9*1.23</f>
        <v>0</v>
      </c>
      <c r="E9" s="12"/>
      <c r="J9" s="9"/>
      <c r="K9" s="60"/>
      <c r="L9" s="45"/>
    </row>
    <row r="10" spans="1:19" ht="40.5" customHeight="1" x14ac:dyDescent="0.2">
      <c r="A10" s="4">
        <v>3</v>
      </c>
      <c r="B10" s="49" t="s">
        <v>175</v>
      </c>
      <c r="C10" s="135">
        <f>'grupa 3'!G8</f>
        <v>0</v>
      </c>
      <c r="D10" s="135">
        <f t="shared" si="0"/>
        <v>0</v>
      </c>
      <c r="E10" s="12"/>
      <c r="J10" s="62"/>
      <c r="K10" s="140"/>
      <c r="L10" s="46"/>
      <c r="N10" s="32"/>
      <c r="S10" s="137"/>
    </row>
    <row r="11" spans="1:19" ht="30" customHeight="1" x14ac:dyDescent="0.2">
      <c r="A11" s="4">
        <v>4</v>
      </c>
      <c r="B11" s="127" t="s">
        <v>7</v>
      </c>
      <c r="C11" s="135">
        <f>grupa4!G8</f>
        <v>0</v>
      </c>
      <c r="D11" s="135">
        <f t="shared" si="0"/>
        <v>0</v>
      </c>
      <c r="E11" s="12"/>
      <c r="J11" s="9"/>
      <c r="K11" s="60"/>
      <c r="L11" s="45"/>
      <c r="S11" s="137"/>
    </row>
    <row r="12" spans="1:19" ht="41.25" customHeight="1" x14ac:dyDescent="0.2">
      <c r="A12" s="4">
        <v>5</v>
      </c>
      <c r="B12" s="49" t="s">
        <v>8</v>
      </c>
      <c r="C12" s="135">
        <f>'grupa 5'!G8</f>
        <v>0</v>
      </c>
      <c r="D12" s="135">
        <f t="shared" si="0"/>
        <v>0</v>
      </c>
      <c r="E12" s="12"/>
      <c r="J12" s="62"/>
      <c r="K12" s="141"/>
      <c r="L12" s="45"/>
      <c r="N12" s="32"/>
      <c r="P12" s="59"/>
      <c r="S12" s="138"/>
    </row>
    <row r="13" spans="1:19" ht="30" customHeight="1" x14ac:dyDescent="0.2">
      <c r="A13" s="4">
        <v>6</v>
      </c>
      <c r="B13" s="49" t="s">
        <v>171</v>
      </c>
      <c r="C13" s="136">
        <f>'grupa 6'!G8</f>
        <v>0</v>
      </c>
      <c r="D13" s="135">
        <f t="shared" si="0"/>
        <v>0</v>
      </c>
      <c r="E13" s="12"/>
      <c r="J13" s="62"/>
      <c r="K13" s="60"/>
      <c r="L13" s="45"/>
      <c r="M13" s="45"/>
      <c r="S13" s="137"/>
    </row>
    <row r="14" spans="1:19" ht="35.25" customHeight="1" x14ac:dyDescent="0.25">
      <c r="A14" s="4">
        <v>7</v>
      </c>
      <c r="B14" s="127" t="s">
        <v>323</v>
      </c>
      <c r="C14" s="124">
        <f>'grupa 7'!G9</f>
        <v>0</v>
      </c>
      <c r="D14" s="135">
        <f t="shared" si="0"/>
        <v>0</v>
      </c>
      <c r="E14" s="12"/>
      <c r="J14" s="62"/>
      <c r="K14" s="123"/>
      <c r="L14" s="45"/>
      <c r="M14" s="45"/>
      <c r="N14" s="32"/>
      <c r="S14" s="139"/>
    </row>
    <row r="15" spans="1:19" ht="30" customHeight="1" x14ac:dyDescent="0.2">
      <c r="A15" s="7"/>
      <c r="B15" s="314" t="s">
        <v>172</v>
      </c>
      <c r="C15" s="315"/>
      <c r="D15" s="57">
        <f>(D9+D10+D11+D12+D13)*1.1</f>
        <v>0</v>
      </c>
      <c r="E15" s="128" t="s">
        <v>324</v>
      </c>
      <c r="J15" s="9"/>
      <c r="K15" s="44"/>
      <c r="L15" s="46"/>
      <c r="S15" s="137"/>
    </row>
    <row r="16" spans="1:19" x14ac:dyDescent="0.2">
      <c r="K16" s="32"/>
      <c r="S16" s="137"/>
    </row>
    <row r="17" spans="1:19" ht="13.5" customHeight="1" x14ac:dyDescent="0.2">
      <c r="B17" s="134" t="s">
        <v>322</v>
      </c>
      <c r="I17" s="32"/>
      <c r="J17" s="33"/>
    </row>
    <row r="18" spans="1:19" x14ac:dyDescent="0.2">
      <c r="B18" s="300" t="s">
        <v>330</v>
      </c>
      <c r="S18" s="138"/>
    </row>
    <row r="19" spans="1:19" x14ac:dyDescent="0.2">
      <c r="A19" s="22"/>
      <c r="B19" s="300" t="s">
        <v>329</v>
      </c>
      <c r="H19" s="32"/>
    </row>
    <row r="20" spans="1:19" x14ac:dyDescent="0.2">
      <c r="C20" s="61"/>
    </row>
    <row r="21" spans="1:19" ht="39.75" customHeight="1" x14ac:dyDescent="0.2">
      <c r="A21" s="313"/>
      <c r="B21" s="313"/>
      <c r="C21" s="313"/>
      <c r="D21" s="313"/>
      <c r="E21" s="313"/>
      <c r="K21" s="32"/>
    </row>
    <row r="25" spans="1:19" x14ac:dyDescent="0.2">
      <c r="B25" s="86"/>
      <c r="C25" s="87"/>
    </row>
    <row r="26" spans="1:19" x14ac:dyDescent="0.2">
      <c r="B26" s="61"/>
    </row>
  </sheetData>
  <mergeCells count="9">
    <mergeCell ref="A21:E21"/>
    <mergeCell ref="B15:C15"/>
    <mergeCell ref="E4:E5"/>
    <mergeCell ref="A1:E1"/>
    <mergeCell ref="A3:E3"/>
    <mergeCell ref="A7:B7"/>
    <mergeCell ref="A4:A5"/>
    <mergeCell ref="B4:B5"/>
    <mergeCell ref="C4:D4"/>
  </mergeCells>
  <phoneticPr fontId="7" type="noConversion"/>
  <printOptions horizontalCentered="1" verticalCentered="1"/>
  <pageMargins left="0.51181102362204722" right="0.43307086614173229" top="0.61" bottom="0.52" header="0.6" footer="0.51181102362204722"/>
  <pageSetup paperSize="9" firstPageNumber="0" fitToHeight="0" orientation="portrait" r:id="rId1"/>
  <headerFooter alignWithMargins="0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opLeftCell="A11" zoomScale="85" zoomScaleNormal="85" workbookViewId="0">
      <selection activeCell="C26" sqref="C26"/>
    </sheetView>
  </sheetViews>
  <sheetFormatPr defaultColWidth="9" defaultRowHeight="12.75" x14ac:dyDescent="0.2"/>
  <cols>
    <col min="1" max="1" width="4.7109375" style="1" customWidth="1"/>
    <col min="2" max="2" width="6.42578125" style="1" customWidth="1"/>
    <col min="3" max="3" width="34.140625" style="1" customWidth="1"/>
    <col min="4" max="4" width="12.5703125" style="1" customWidth="1"/>
    <col min="5" max="5" width="11.7109375" style="1" customWidth="1"/>
    <col min="6" max="6" width="11" style="1" customWidth="1"/>
    <col min="7" max="7" width="13.140625" style="1" customWidth="1"/>
    <col min="8" max="8" width="11.5703125" style="1" customWidth="1"/>
  </cols>
  <sheetData>
    <row r="1" spans="1:11" ht="15.75" x14ac:dyDescent="0.25">
      <c r="A1" s="324" t="s">
        <v>10</v>
      </c>
      <c r="B1" s="324"/>
      <c r="C1" s="324"/>
      <c r="D1" s="324"/>
      <c r="E1" s="324"/>
      <c r="F1" s="324"/>
      <c r="G1" s="324"/>
      <c r="H1" s="324"/>
    </row>
    <row r="2" spans="1:11" ht="15.75" x14ac:dyDescent="0.25">
      <c r="A2" s="324" t="s">
        <v>11</v>
      </c>
      <c r="B2" s="324"/>
      <c r="C2" s="324"/>
      <c r="D2" s="324"/>
      <c r="E2" s="324"/>
      <c r="F2" s="324"/>
      <c r="G2" s="324"/>
      <c r="H2" s="324"/>
    </row>
    <row r="5" spans="1:11" x14ac:dyDescent="0.2">
      <c r="A5" s="325" t="s">
        <v>0</v>
      </c>
      <c r="B5" s="326" t="s">
        <v>12</v>
      </c>
      <c r="C5" s="325" t="s">
        <v>13</v>
      </c>
      <c r="D5" s="327" t="s">
        <v>14</v>
      </c>
      <c r="E5" s="327" t="s">
        <v>15</v>
      </c>
      <c r="F5" s="327" t="s">
        <v>60</v>
      </c>
      <c r="G5" s="325" t="s">
        <v>127</v>
      </c>
      <c r="H5" s="325"/>
    </row>
    <row r="6" spans="1:11" ht="30" customHeight="1" x14ac:dyDescent="0.2">
      <c r="A6" s="325"/>
      <c r="B6" s="326"/>
      <c r="C6" s="325"/>
      <c r="D6" s="327"/>
      <c r="E6" s="327"/>
      <c r="F6" s="327"/>
      <c r="G6" s="13" t="s">
        <v>3</v>
      </c>
      <c r="H6" s="13" t="s">
        <v>4</v>
      </c>
    </row>
    <row r="7" spans="1:11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11" ht="25.5" customHeight="1" x14ac:dyDescent="0.2">
      <c r="A8" s="323" t="s">
        <v>17</v>
      </c>
      <c r="B8" s="323"/>
      <c r="C8" s="323"/>
      <c r="D8" s="149" t="s">
        <v>18</v>
      </c>
      <c r="E8" s="149" t="s">
        <v>19</v>
      </c>
      <c r="F8" s="149" t="s">
        <v>20</v>
      </c>
      <c r="G8" s="147">
        <f>SUM(G9:G24)</f>
        <v>0</v>
      </c>
      <c r="H8" s="147">
        <f>SUM(H9:H24)</f>
        <v>0</v>
      </c>
    </row>
    <row r="9" spans="1:11" ht="29.25" customHeight="1" x14ac:dyDescent="0.2">
      <c r="A9" s="4">
        <v>1</v>
      </c>
      <c r="B9" s="4"/>
      <c r="C9" s="21" t="s">
        <v>91</v>
      </c>
      <c r="D9" s="4"/>
      <c r="E9" s="4"/>
      <c r="F9" s="4"/>
      <c r="G9" s="51">
        <v>0</v>
      </c>
      <c r="H9" s="51">
        <v>0</v>
      </c>
    </row>
    <row r="10" spans="1:11" ht="25.5" hidden="1" customHeight="1" x14ac:dyDescent="0.2">
      <c r="A10" s="4">
        <v>2</v>
      </c>
      <c r="B10" s="4"/>
      <c r="C10" s="24" t="s">
        <v>92</v>
      </c>
      <c r="D10" s="4"/>
      <c r="E10" s="4"/>
      <c r="F10" s="4"/>
      <c r="G10" s="51">
        <v>0</v>
      </c>
      <c r="H10" s="51">
        <v>0</v>
      </c>
    </row>
    <row r="11" spans="1:11" ht="25.5" customHeight="1" x14ac:dyDescent="0.2">
      <c r="A11" s="4">
        <v>2</v>
      </c>
      <c r="B11" s="4"/>
      <c r="C11" s="24" t="s">
        <v>92</v>
      </c>
      <c r="D11" s="4"/>
      <c r="E11" s="4"/>
      <c r="F11" s="4"/>
      <c r="G11" s="51">
        <v>0</v>
      </c>
      <c r="H11" s="51">
        <v>0</v>
      </c>
    </row>
    <row r="12" spans="1:11" ht="39.75" customHeight="1" x14ac:dyDescent="0.2">
      <c r="A12" s="27">
        <v>3</v>
      </c>
      <c r="B12" s="4"/>
      <c r="C12" s="24" t="s">
        <v>93</v>
      </c>
      <c r="D12" s="4"/>
      <c r="E12" s="4"/>
      <c r="F12" s="4"/>
      <c r="G12" s="51">
        <v>0</v>
      </c>
      <c r="H12" s="51">
        <v>0</v>
      </c>
    </row>
    <row r="13" spans="1:11" ht="40.5" customHeight="1" x14ac:dyDescent="0.2">
      <c r="A13" s="4">
        <v>4</v>
      </c>
      <c r="B13" s="4"/>
      <c r="C13" s="24" t="s">
        <v>21</v>
      </c>
      <c r="D13" s="4"/>
      <c r="E13" s="4"/>
      <c r="F13" s="4"/>
      <c r="G13" s="51">
        <v>0</v>
      </c>
      <c r="H13" s="51">
        <v>0</v>
      </c>
      <c r="K13" s="26"/>
    </row>
    <row r="14" spans="1:11" ht="40.5" customHeight="1" x14ac:dyDescent="0.2">
      <c r="A14" s="27">
        <v>5</v>
      </c>
      <c r="B14" s="4"/>
      <c r="C14" s="24" t="s">
        <v>94</v>
      </c>
      <c r="D14" s="4"/>
      <c r="E14" s="4"/>
      <c r="F14" s="4"/>
      <c r="G14" s="51">
        <v>0</v>
      </c>
      <c r="H14" s="51">
        <v>0</v>
      </c>
    </row>
    <row r="15" spans="1:11" ht="40.5" customHeight="1" x14ac:dyDescent="0.2">
      <c r="A15" s="4">
        <v>6</v>
      </c>
      <c r="B15" s="4"/>
      <c r="C15" s="24" t="s">
        <v>22</v>
      </c>
      <c r="D15" s="4"/>
      <c r="E15" s="4"/>
      <c r="F15" s="4"/>
      <c r="G15" s="51">
        <v>0</v>
      </c>
      <c r="H15" s="51">
        <v>0</v>
      </c>
    </row>
    <row r="16" spans="1:11" ht="30" customHeight="1" x14ac:dyDescent="0.2">
      <c r="A16" s="27">
        <v>7</v>
      </c>
      <c r="B16" s="4"/>
      <c r="C16" s="21" t="s">
        <v>95</v>
      </c>
      <c r="D16" s="4"/>
      <c r="E16" s="4"/>
      <c r="F16" s="4"/>
      <c r="G16" s="51">
        <v>0</v>
      </c>
      <c r="H16" s="51">
        <v>0</v>
      </c>
    </row>
    <row r="17" spans="1:8" ht="30" customHeight="1" x14ac:dyDescent="0.2">
      <c r="A17" s="4">
        <v>8</v>
      </c>
      <c r="B17" s="4"/>
      <c r="C17" s="21" t="s">
        <v>96</v>
      </c>
      <c r="D17" s="4"/>
      <c r="E17" s="4"/>
      <c r="F17" s="4"/>
      <c r="G17" s="51">
        <v>0</v>
      </c>
      <c r="H17" s="51">
        <v>0</v>
      </c>
    </row>
    <row r="18" spans="1:8" ht="30" customHeight="1" x14ac:dyDescent="0.2">
      <c r="A18" s="27">
        <v>9</v>
      </c>
      <c r="B18" s="4"/>
      <c r="C18" s="24" t="s">
        <v>97</v>
      </c>
      <c r="D18" s="4"/>
      <c r="E18" s="4"/>
      <c r="F18" s="4"/>
      <c r="G18" s="51">
        <v>0</v>
      </c>
      <c r="H18" s="51">
        <v>0</v>
      </c>
    </row>
    <row r="19" spans="1:8" ht="30" customHeight="1" x14ac:dyDescent="0.2">
      <c r="A19" s="4">
        <v>10</v>
      </c>
      <c r="B19" s="4"/>
      <c r="C19" s="24" t="s">
        <v>98</v>
      </c>
      <c r="D19" s="4"/>
      <c r="E19" s="4"/>
      <c r="F19" s="4"/>
      <c r="G19" s="51">
        <v>0</v>
      </c>
      <c r="H19" s="51">
        <v>0</v>
      </c>
    </row>
    <row r="20" spans="1:8" ht="25.5" customHeight="1" x14ac:dyDescent="0.2">
      <c r="A20" s="27">
        <v>11</v>
      </c>
      <c r="B20" s="4"/>
      <c r="C20" s="24" t="s">
        <v>99</v>
      </c>
      <c r="D20" s="4"/>
      <c r="E20" s="4"/>
      <c r="F20" s="4"/>
      <c r="G20" s="51">
        <v>0</v>
      </c>
      <c r="H20" s="51">
        <v>0</v>
      </c>
    </row>
    <row r="21" spans="1:8" ht="30" customHeight="1" x14ac:dyDescent="0.2">
      <c r="A21" s="4">
        <v>12</v>
      </c>
      <c r="B21" s="7"/>
      <c r="C21" s="24" t="s">
        <v>100</v>
      </c>
      <c r="D21" s="25"/>
      <c r="E21" s="7"/>
      <c r="F21" s="7"/>
      <c r="G21" s="51">
        <v>0</v>
      </c>
      <c r="H21" s="51">
        <v>0</v>
      </c>
    </row>
    <row r="22" spans="1:8" ht="23.25" customHeight="1" x14ac:dyDescent="0.2">
      <c r="A22" s="28">
        <v>13</v>
      </c>
      <c r="B22" s="7"/>
      <c r="C22" s="21" t="s">
        <v>101</v>
      </c>
      <c r="D22" s="7"/>
      <c r="E22" s="7"/>
      <c r="F22" s="7"/>
      <c r="G22" s="51">
        <v>0</v>
      </c>
      <c r="H22" s="51">
        <v>0</v>
      </c>
    </row>
    <row r="23" spans="1:8" ht="18.75" customHeight="1" x14ac:dyDescent="0.2">
      <c r="A23" s="4">
        <v>14</v>
      </c>
      <c r="B23" s="7"/>
      <c r="C23" s="21" t="s">
        <v>102</v>
      </c>
      <c r="D23" s="7"/>
      <c r="E23" s="7"/>
      <c r="F23" s="7"/>
      <c r="G23" s="51">
        <v>0</v>
      </c>
      <c r="H23" s="51">
        <v>0</v>
      </c>
    </row>
    <row r="24" spans="1:8" ht="21" customHeight="1" x14ac:dyDescent="0.2">
      <c r="A24" s="28">
        <v>15</v>
      </c>
      <c r="B24" s="7"/>
      <c r="C24" s="24" t="s">
        <v>104</v>
      </c>
      <c r="D24" s="29"/>
      <c r="E24" s="4"/>
      <c r="F24" s="31"/>
      <c r="G24" s="52">
        <v>0</v>
      </c>
      <c r="H24" s="51">
        <f>G24*1.23</f>
        <v>0</v>
      </c>
    </row>
    <row r="25" spans="1:8" x14ac:dyDescent="0.2">
      <c r="G25" s="53"/>
    </row>
    <row r="26" spans="1:8" ht="18.75" customHeight="1" x14ac:dyDescent="0.2">
      <c r="C26" s="134"/>
    </row>
    <row r="29" spans="1:8" x14ac:dyDescent="0.2">
      <c r="A29" s="22"/>
    </row>
  </sheetData>
  <mergeCells count="10">
    <mergeCell ref="A8:C8"/>
    <mergeCell ref="A1:H1"/>
    <mergeCell ref="A2:H2"/>
    <mergeCell ref="A5:A6"/>
    <mergeCell ref="B5:B6"/>
    <mergeCell ref="C5:C6"/>
    <mergeCell ref="D5:D6"/>
    <mergeCell ref="E5:E6"/>
    <mergeCell ref="F5:F6"/>
    <mergeCell ref="G5:H5"/>
  </mergeCells>
  <phoneticPr fontId="7" type="noConversion"/>
  <pageMargins left="0.78749999999999998" right="0.78749999999999998" top="0.84" bottom="0.78749999999999998" header="0.5" footer="0.5"/>
  <pageSetup paperSize="9" scale="82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workbookViewId="0">
      <selection activeCell="C24" sqref="C24"/>
    </sheetView>
  </sheetViews>
  <sheetFormatPr defaultColWidth="9" defaultRowHeight="12.75" x14ac:dyDescent="0.2"/>
  <cols>
    <col min="1" max="1" width="5.85546875" style="98" customWidth="1"/>
    <col min="2" max="2" width="10.42578125" style="98" customWidth="1"/>
    <col min="3" max="3" width="32.42578125" style="98" customWidth="1"/>
    <col min="4" max="4" width="11" style="98" customWidth="1"/>
    <col min="5" max="5" width="11.42578125" style="98" customWidth="1"/>
    <col min="6" max="6" width="13.42578125" style="98" customWidth="1"/>
    <col min="7" max="7" width="13.28515625" style="98" customWidth="1"/>
    <col min="8" max="8" width="14" style="98" customWidth="1"/>
    <col min="9" max="9" width="9" style="89"/>
    <col min="10" max="10" width="10.140625" style="89" bestFit="1" customWidth="1"/>
    <col min="11" max="16384" width="9" style="89"/>
  </cols>
  <sheetData>
    <row r="1" spans="1:16" ht="15.75" x14ac:dyDescent="0.25">
      <c r="A1" s="324" t="s">
        <v>23</v>
      </c>
      <c r="B1" s="324"/>
      <c r="C1" s="324"/>
      <c r="D1" s="324"/>
      <c r="E1" s="324"/>
      <c r="F1" s="324"/>
      <c r="G1" s="324"/>
      <c r="H1" s="324"/>
    </row>
    <row r="2" spans="1:16" ht="15.75" x14ac:dyDescent="0.25">
      <c r="A2" s="324" t="s">
        <v>24</v>
      </c>
      <c r="B2" s="324"/>
      <c r="C2" s="324"/>
      <c r="D2" s="324"/>
      <c r="E2" s="324"/>
      <c r="F2" s="324"/>
      <c r="G2" s="324"/>
      <c r="H2" s="324"/>
    </row>
    <row r="5" spans="1:16" x14ac:dyDescent="0.2">
      <c r="A5" s="329" t="s">
        <v>0</v>
      </c>
      <c r="B5" s="330" t="s">
        <v>12</v>
      </c>
      <c r="C5" s="329" t="s">
        <v>13</v>
      </c>
      <c r="D5" s="330" t="s">
        <v>14</v>
      </c>
      <c r="E5" s="330" t="s">
        <v>15</v>
      </c>
      <c r="F5" s="330" t="s">
        <v>61</v>
      </c>
      <c r="G5" s="329" t="s">
        <v>84</v>
      </c>
      <c r="H5" s="329"/>
    </row>
    <row r="6" spans="1:16" ht="34.5" customHeight="1" x14ac:dyDescent="0.2">
      <c r="A6" s="329"/>
      <c r="B6" s="330"/>
      <c r="C6" s="329"/>
      <c r="D6" s="330"/>
      <c r="E6" s="330"/>
      <c r="F6" s="330"/>
      <c r="G6" s="90" t="s">
        <v>3</v>
      </c>
      <c r="H6" s="90" t="s">
        <v>4</v>
      </c>
    </row>
    <row r="7" spans="1:16" x14ac:dyDescent="0.2">
      <c r="A7" s="112">
        <v>1</v>
      </c>
      <c r="B7" s="112">
        <v>2</v>
      </c>
      <c r="C7" s="112">
        <v>3</v>
      </c>
      <c r="D7" s="112">
        <v>4</v>
      </c>
      <c r="E7" s="112">
        <v>5</v>
      </c>
      <c r="F7" s="112">
        <v>6</v>
      </c>
      <c r="G7" s="112">
        <v>7</v>
      </c>
      <c r="H7" s="112">
        <v>8</v>
      </c>
    </row>
    <row r="8" spans="1:16" ht="25.5" customHeight="1" x14ac:dyDescent="0.2">
      <c r="A8" s="328" t="s">
        <v>25</v>
      </c>
      <c r="B8" s="328"/>
      <c r="C8" s="328"/>
      <c r="D8" s="147" t="s">
        <v>18</v>
      </c>
      <c r="E8" s="147" t="s">
        <v>18</v>
      </c>
      <c r="F8" s="147" t="s">
        <v>18</v>
      </c>
      <c r="G8" s="148">
        <f>G9+G10+G11+G12+G14+G15</f>
        <v>0</v>
      </c>
      <c r="H8" s="148">
        <f>G8*1.23</f>
        <v>0</v>
      </c>
      <c r="J8" s="117"/>
    </row>
    <row r="9" spans="1:16" ht="30" customHeight="1" x14ac:dyDescent="0.2">
      <c r="A9" s="113">
        <v>1</v>
      </c>
      <c r="B9" s="63" t="s">
        <v>190</v>
      </c>
      <c r="C9" s="91" t="s">
        <v>124</v>
      </c>
      <c r="D9" s="92"/>
      <c r="E9" s="130"/>
      <c r="F9" s="130"/>
      <c r="G9" s="57">
        <v>0</v>
      </c>
      <c r="H9" s="57">
        <f t="shared" ref="H9:H15" si="0">G9*1.23</f>
        <v>0</v>
      </c>
      <c r="J9" s="117"/>
    </row>
    <row r="10" spans="1:16" s="94" customFormat="1" ht="36" customHeight="1" x14ac:dyDescent="0.2">
      <c r="A10" s="113">
        <v>2</v>
      </c>
      <c r="B10" s="63" t="s">
        <v>190</v>
      </c>
      <c r="C10" s="93" t="s">
        <v>122</v>
      </c>
      <c r="D10" s="92"/>
      <c r="E10" s="130"/>
      <c r="F10" s="130"/>
      <c r="G10" s="57">
        <f>F10*E10/1000</f>
        <v>0</v>
      </c>
      <c r="H10" s="57">
        <f t="shared" si="0"/>
        <v>0</v>
      </c>
      <c r="I10" s="115"/>
      <c r="J10" s="117"/>
      <c r="P10" s="116"/>
    </row>
    <row r="11" spans="1:16" s="94" customFormat="1" ht="36.75" customHeight="1" x14ac:dyDescent="0.2">
      <c r="A11" s="113">
        <v>3</v>
      </c>
      <c r="B11" s="63" t="s">
        <v>190</v>
      </c>
      <c r="C11" s="93" t="s">
        <v>103</v>
      </c>
      <c r="D11" s="92"/>
      <c r="E11" s="130"/>
      <c r="F11" s="130"/>
      <c r="G11" s="57">
        <f>F11*E11/1000</f>
        <v>0</v>
      </c>
      <c r="H11" s="57">
        <f t="shared" si="0"/>
        <v>0</v>
      </c>
      <c r="J11" s="117"/>
    </row>
    <row r="12" spans="1:16" ht="32.25" customHeight="1" x14ac:dyDescent="0.2">
      <c r="A12" s="113">
        <v>4</v>
      </c>
      <c r="B12" s="63" t="s">
        <v>190</v>
      </c>
      <c r="C12" s="93" t="s">
        <v>325</v>
      </c>
      <c r="D12" s="92"/>
      <c r="E12" s="130"/>
      <c r="F12" s="130"/>
      <c r="G12" s="57">
        <f>F12*E12/1000</f>
        <v>0</v>
      </c>
      <c r="H12" s="57">
        <f t="shared" si="0"/>
        <v>0</v>
      </c>
      <c r="I12" s="96"/>
      <c r="J12" s="117"/>
      <c r="P12" s="96"/>
    </row>
    <row r="13" spans="1:16" s="97" customFormat="1" ht="0.75" hidden="1" customHeight="1" x14ac:dyDescent="0.2">
      <c r="A13" s="114" t="s">
        <v>46</v>
      </c>
      <c r="B13" s="63" t="s">
        <v>190</v>
      </c>
      <c r="C13" s="93"/>
      <c r="D13" s="92"/>
      <c r="E13" s="132">
        <v>1</v>
      </c>
      <c r="F13" s="130">
        <f ca="1">(G13*1000)/E13</f>
        <v>0</v>
      </c>
      <c r="G13" s="57">
        <f ca="1">F13*E13/1000</f>
        <v>52.2</v>
      </c>
      <c r="H13" s="57">
        <f t="shared" ca="1" si="0"/>
        <v>0</v>
      </c>
      <c r="I13" s="96"/>
      <c r="J13" s="118"/>
    </row>
    <row r="14" spans="1:16" ht="30" customHeight="1" x14ac:dyDescent="0.2">
      <c r="A14" s="113">
        <v>5</v>
      </c>
      <c r="B14" s="63" t="s">
        <v>190</v>
      </c>
      <c r="C14" s="95" t="s">
        <v>126</v>
      </c>
      <c r="D14" s="92"/>
      <c r="E14" s="130"/>
      <c r="F14" s="130"/>
      <c r="G14" s="57">
        <f>F14*E14/1000</f>
        <v>0</v>
      </c>
      <c r="H14" s="57">
        <f t="shared" si="0"/>
        <v>0</v>
      </c>
      <c r="I14" s="96"/>
      <c r="J14" s="119"/>
    </row>
    <row r="15" spans="1:16" s="97" customFormat="1" ht="28.5" customHeight="1" x14ac:dyDescent="0.2">
      <c r="A15" s="114">
        <v>6</v>
      </c>
      <c r="B15" s="54"/>
      <c r="C15" s="93" t="s">
        <v>176</v>
      </c>
      <c r="D15" s="92"/>
      <c r="E15" s="132"/>
      <c r="F15" s="132"/>
      <c r="G15" s="57">
        <v>0</v>
      </c>
      <c r="H15" s="57">
        <f t="shared" si="0"/>
        <v>0</v>
      </c>
    </row>
    <row r="16" spans="1:16" s="97" customFormat="1" ht="25.5" hidden="1" customHeight="1" x14ac:dyDescent="0.2">
      <c r="A16" s="54" t="s">
        <v>53</v>
      </c>
      <c r="B16" s="54" t="s">
        <v>43</v>
      </c>
      <c r="C16" s="91"/>
      <c r="D16" s="92" t="s">
        <v>78</v>
      </c>
      <c r="E16" s="54">
        <v>850</v>
      </c>
      <c r="F16" s="54"/>
      <c r="G16" s="54"/>
      <c r="H16" s="54">
        <f t="shared" ref="H16:H22" si="1">G16*1.22</f>
        <v>0</v>
      </c>
    </row>
    <row r="17" spans="1:8" s="97" customFormat="1" ht="25.5" hidden="1" customHeight="1" x14ac:dyDescent="0.2">
      <c r="A17" s="54" t="s">
        <v>54</v>
      </c>
      <c r="B17" s="54" t="s">
        <v>43</v>
      </c>
      <c r="C17" s="91"/>
      <c r="D17" s="92" t="s">
        <v>78</v>
      </c>
      <c r="E17" s="54">
        <v>370</v>
      </c>
      <c r="F17" s="54"/>
      <c r="G17" s="54"/>
      <c r="H17" s="54">
        <f t="shared" si="1"/>
        <v>0</v>
      </c>
    </row>
    <row r="18" spans="1:8" s="97" customFormat="1" ht="25.5" hidden="1" customHeight="1" x14ac:dyDescent="0.2">
      <c r="A18" s="54" t="s">
        <v>55</v>
      </c>
      <c r="B18" s="54" t="s">
        <v>43</v>
      </c>
      <c r="C18" s="91"/>
      <c r="D18" s="92" t="s">
        <v>77</v>
      </c>
      <c r="E18" s="54">
        <v>1</v>
      </c>
      <c r="F18" s="54"/>
      <c r="G18" s="54"/>
      <c r="H18" s="54">
        <f t="shared" si="1"/>
        <v>0</v>
      </c>
    </row>
    <row r="19" spans="1:8" s="97" customFormat="1" ht="25.5" hidden="1" customHeight="1" x14ac:dyDescent="0.2">
      <c r="A19" s="54" t="s">
        <v>56</v>
      </c>
      <c r="B19" s="54" t="s">
        <v>43</v>
      </c>
      <c r="C19" s="91"/>
      <c r="D19" s="92" t="s">
        <v>77</v>
      </c>
      <c r="E19" s="54">
        <v>1</v>
      </c>
      <c r="F19" s="54"/>
      <c r="G19" s="54"/>
      <c r="H19" s="54">
        <f t="shared" si="1"/>
        <v>0</v>
      </c>
    </row>
    <row r="20" spans="1:8" s="97" customFormat="1" ht="25.5" hidden="1" customHeight="1" x14ac:dyDescent="0.2">
      <c r="A20" s="54" t="s">
        <v>57</v>
      </c>
      <c r="B20" s="54" t="s">
        <v>43</v>
      </c>
      <c r="C20" s="91"/>
      <c r="D20" s="92" t="s">
        <v>77</v>
      </c>
      <c r="E20" s="54">
        <v>1</v>
      </c>
      <c r="F20" s="54"/>
      <c r="G20" s="54"/>
      <c r="H20" s="54">
        <f t="shared" si="1"/>
        <v>0</v>
      </c>
    </row>
    <row r="21" spans="1:8" s="97" customFormat="1" ht="25.5" hidden="1" customHeight="1" x14ac:dyDescent="0.2">
      <c r="A21" s="54" t="s">
        <v>58</v>
      </c>
      <c r="B21" s="54" t="s">
        <v>43</v>
      </c>
      <c r="C21" s="91"/>
      <c r="D21" s="92" t="s">
        <v>77</v>
      </c>
      <c r="E21" s="54">
        <v>1</v>
      </c>
      <c r="F21" s="54"/>
      <c r="G21" s="54"/>
      <c r="H21" s="54">
        <f t="shared" si="1"/>
        <v>0</v>
      </c>
    </row>
    <row r="22" spans="1:8" s="97" customFormat="1" ht="25.5" hidden="1" customHeight="1" x14ac:dyDescent="0.2">
      <c r="A22" s="54" t="s">
        <v>59</v>
      </c>
      <c r="B22" s="54" t="s">
        <v>43</v>
      </c>
      <c r="C22" s="91"/>
      <c r="D22" s="92" t="s">
        <v>77</v>
      </c>
      <c r="E22" s="54">
        <v>1</v>
      </c>
      <c r="F22" s="54"/>
      <c r="G22" s="54"/>
      <c r="H22" s="54">
        <f t="shared" si="1"/>
        <v>0</v>
      </c>
    </row>
    <row r="23" spans="1:8" x14ac:dyDescent="0.2">
      <c r="G23" s="99"/>
    </row>
    <row r="24" spans="1:8" ht="13.5" customHeight="1" x14ac:dyDescent="0.2">
      <c r="C24" s="133"/>
      <c r="D24" s="99"/>
      <c r="F24" s="89"/>
      <c r="G24" s="89"/>
      <c r="H24" s="89"/>
    </row>
  </sheetData>
  <mergeCells count="10">
    <mergeCell ref="A8:C8"/>
    <mergeCell ref="A1:H1"/>
    <mergeCell ref="A2:H2"/>
    <mergeCell ref="A5:A6"/>
    <mergeCell ref="B5:B6"/>
    <mergeCell ref="C5:C6"/>
    <mergeCell ref="D5:D6"/>
    <mergeCell ref="E5:E6"/>
    <mergeCell ref="F5:F6"/>
    <mergeCell ref="G5:H5"/>
  </mergeCells>
  <phoneticPr fontId="7" type="noConversion"/>
  <pageMargins left="0.73" right="0.78749999999999998" top="0.98" bottom="0.78749999999999998" header="0.5" footer="0.5"/>
  <pageSetup paperSize="9" scale="78"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C18" sqref="C18"/>
    </sheetView>
  </sheetViews>
  <sheetFormatPr defaultColWidth="9" defaultRowHeight="12.75" x14ac:dyDescent="0.2"/>
  <cols>
    <col min="1" max="1" width="5" style="1" customWidth="1"/>
    <col min="2" max="2" width="9.42578125" style="1" customWidth="1"/>
    <col min="3" max="3" width="28.42578125" style="1" customWidth="1"/>
    <col min="4" max="4" width="11" style="1" customWidth="1"/>
    <col min="5" max="5" width="11.140625" style="1" customWidth="1"/>
    <col min="6" max="6" width="15.42578125" style="1" customWidth="1"/>
    <col min="7" max="7" width="14.7109375" style="1" customWidth="1"/>
    <col min="8" max="8" width="16" style="1" customWidth="1"/>
  </cols>
  <sheetData>
    <row r="1" spans="1:10" ht="15.75" x14ac:dyDescent="0.25">
      <c r="A1" s="324" t="s">
        <v>26</v>
      </c>
      <c r="B1" s="324"/>
      <c r="C1" s="324"/>
      <c r="D1" s="324"/>
      <c r="E1" s="324"/>
      <c r="F1" s="324"/>
      <c r="G1" s="324"/>
      <c r="H1" s="324"/>
    </row>
    <row r="2" spans="1:10" ht="15.75" x14ac:dyDescent="0.25">
      <c r="A2" s="324" t="s">
        <v>62</v>
      </c>
      <c r="B2" s="324"/>
      <c r="C2" s="324"/>
      <c r="D2" s="324"/>
      <c r="E2" s="324"/>
      <c r="F2" s="324"/>
      <c r="G2" s="324"/>
      <c r="H2" s="324"/>
    </row>
    <row r="3" spans="1:10" ht="15" x14ac:dyDescent="0.2">
      <c r="C3" s="331"/>
      <c r="D3" s="331"/>
      <c r="E3" s="331"/>
    </row>
    <row r="5" spans="1:10" x14ac:dyDescent="0.2">
      <c r="A5" s="325" t="s">
        <v>0</v>
      </c>
      <c r="B5" s="327" t="s">
        <v>12</v>
      </c>
      <c r="C5" s="325" t="s">
        <v>13</v>
      </c>
      <c r="D5" s="327" t="s">
        <v>14</v>
      </c>
      <c r="E5" s="327" t="s">
        <v>15</v>
      </c>
      <c r="F5" s="327" t="s">
        <v>64</v>
      </c>
      <c r="G5" s="325" t="s">
        <v>127</v>
      </c>
      <c r="H5" s="325"/>
    </row>
    <row r="6" spans="1:10" ht="37.5" customHeight="1" x14ac:dyDescent="0.2">
      <c r="A6" s="325"/>
      <c r="B6" s="327"/>
      <c r="C6" s="325"/>
      <c r="D6" s="327"/>
      <c r="E6" s="327"/>
      <c r="F6" s="327"/>
      <c r="G6" s="13" t="s">
        <v>3</v>
      </c>
      <c r="H6" s="13" t="s">
        <v>4</v>
      </c>
    </row>
    <row r="7" spans="1:10" x14ac:dyDescent="0.2">
      <c r="A7" s="100">
        <v>1</v>
      </c>
      <c r="B7" s="100">
        <v>2</v>
      </c>
      <c r="C7" s="100">
        <v>3</v>
      </c>
      <c r="D7" s="100">
        <v>4</v>
      </c>
      <c r="E7" s="100">
        <v>5</v>
      </c>
      <c r="F7" s="100">
        <v>6</v>
      </c>
      <c r="G7" s="100">
        <v>7</v>
      </c>
      <c r="H7" s="100">
        <v>8</v>
      </c>
    </row>
    <row r="8" spans="1:10" ht="25.5" customHeight="1" x14ac:dyDescent="0.2">
      <c r="A8" s="332" t="s">
        <v>27</v>
      </c>
      <c r="B8" s="332"/>
      <c r="C8" s="332"/>
      <c r="D8" s="145" t="s">
        <v>18</v>
      </c>
      <c r="E8" s="145" t="s">
        <v>18</v>
      </c>
      <c r="F8" s="145" t="s">
        <v>18</v>
      </c>
      <c r="G8" s="146">
        <f>G9+G14+G15+G16</f>
        <v>0</v>
      </c>
      <c r="H8" s="146">
        <f>G8*1.23</f>
        <v>0</v>
      </c>
    </row>
    <row r="9" spans="1:10" ht="25.5" customHeight="1" x14ac:dyDescent="0.2">
      <c r="A9" s="143">
        <v>1</v>
      </c>
      <c r="B9" s="143"/>
      <c r="C9" s="157" t="s">
        <v>182</v>
      </c>
      <c r="D9" s="143"/>
      <c r="E9" s="143"/>
      <c r="F9" s="143"/>
      <c r="G9" s="144">
        <v>0</v>
      </c>
      <c r="H9" s="144">
        <v>0</v>
      </c>
    </row>
    <row r="10" spans="1:10" ht="25.5" customHeight="1" x14ac:dyDescent="0.2">
      <c r="A10" s="143"/>
      <c r="B10" s="143"/>
      <c r="C10" s="157" t="s">
        <v>191</v>
      </c>
      <c r="D10" s="143"/>
      <c r="E10" s="143"/>
      <c r="F10" s="143"/>
      <c r="G10" s="144"/>
      <c r="H10" s="144"/>
    </row>
    <row r="11" spans="1:10" ht="25.5" customHeight="1" x14ac:dyDescent="0.2">
      <c r="A11" s="143"/>
      <c r="B11" s="143"/>
      <c r="C11" s="157" t="s">
        <v>192</v>
      </c>
      <c r="D11" s="143"/>
      <c r="E11" s="143"/>
      <c r="F11" s="143"/>
      <c r="G11" s="144"/>
      <c r="H11" s="144"/>
    </row>
    <row r="12" spans="1:10" ht="25.5" customHeight="1" x14ac:dyDescent="0.2">
      <c r="A12" s="143"/>
      <c r="B12" s="143"/>
      <c r="C12" s="157" t="s">
        <v>193</v>
      </c>
      <c r="D12" s="143"/>
      <c r="E12" s="143"/>
      <c r="F12" s="143"/>
      <c r="G12" s="144"/>
      <c r="H12" s="144"/>
    </row>
    <row r="13" spans="1:10" ht="25.5" customHeight="1" x14ac:dyDescent="0.2">
      <c r="A13" s="143"/>
      <c r="B13" s="143"/>
      <c r="C13" s="157" t="s">
        <v>194</v>
      </c>
      <c r="D13" s="143"/>
      <c r="E13" s="143"/>
      <c r="F13" s="143"/>
      <c r="G13" s="144"/>
      <c r="H13" s="144"/>
    </row>
    <row r="14" spans="1:10" ht="25.5" customHeight="1" x14ac:dyDescent="0.2">
      <c r="A14" s="143">
        <v>2</v>
      </c>
      <c r="B14" s="143"/>
      <c r="C14" s="157" t="s">
        <v>177</v>
      </c>
      <c r="D14" s="143"/>
      <c r="E14" s="143"/>
      <c r="F14" s="143"/>
      <c r="G14" s="144">
        <v>0</v>
      </c>
      <c r="H14" s="144">
        <v>0</v>
      </c>
    </row>
    <row r="15" spans="1:10" ht="31.5" customHeight="1" x14ac:dyDescent="0.2">
      <c r="A15" s="143">
        <v>3</v>
      </c>
      <c r="B15" s="158"/>
      <c r="C15" s="157" t="s">
        <v>177</v>
      </c>
      <c r="D15" s="159"/>
      <c r="E15" s="160"/>
      <c r="F15" s="151"/>
      <c r="G15" s="144">
        <v>0</v>
      </c>
      <c r="H15" s="144">
        <f>G15*1.23</f>
        <v>0</v>
      </c>
      <c r="I15" s="32"/>
    </row>
    <row r="16" spans="1:10" ht="37.5" customHeight="1" x14ac:dyDescent="0.2">
      <c r="A16" s="143">
        <v>4</v>
      </c>
      <c r="B16" s="143"/>
      <c r="C16" s="157" t="s">
        <v>177</v>
      </c>
      <c r="D16" s="160"/>
      <c r="E16" s="161"/>
      <c r="F16" s="161"/>
      <c r="G16" s="144">
        <f>F16*E16/1000</f>
        <v>0</v>
      </c>
      <c r="H16" s="144">
        <f>G16*1.23</f>
        <v>0</v>
      </c>
      <c r="I16" s="47"/>
      <c r="J16" s="32"/>
    </row>
    <row r="18" spans="1:8" ht="13.5" customHeight="1" x14ac:dyDescent="0.2">
      <c r="A18" s="22"/>
      <c r="C18" s="134"/>
      <c r="D18" s="3"/>
      <c r="F18"/>
      <c r="G18"/>
      <c r="H18"/>
    </row>
  </sheetData>
  <mergeCells count="11">
    <mergeCell ref="A8:C8"/>
    <mergeCell ref="A1:H1"/>
    <mergeCell ref="A2:H2"/>
    <mergeCell ref="C3:E3"/>
    <mergeCell ref="A5:A6"/>
    <mergeCell ref="B5:B6"/>
    <mergeCell ref="C5:C6"/>
    <mergeCell ref="D5:D6"/>
    <mergeCell ref="E5:E6"/>
    <mergeCell ref="F5:F6"/>
    <mergeCell ref="G5:H5"/>
  </mergeCells>
  <phoneticPr fontId="7" type="noConversion"/>
  <pageMargins left="0.78740157480314965" right="0.39370078740157483" top="1.1811023622047245" bottom="0.78740157480314965" header="0.74803149606299213" footer="0.51181102362204722"/>
  <pageSetup paperSize="9" scale="75" firstPageNumber="0" fitToWidth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8" workbookViewId="0">
      <selection activeCell="C31" sqref="C31"/>
    </sheetView>
  </sheetViews>
  <sheetFormatPr defaultColWidth="9" defaultRowHeight="12.75" x14ac:dyDescent="0.2"/>
  <cols>
    <col min="1" max="1" width="5.85546875" style="1" customWidth="1"/>
    <col min="2" max="2" width="10.7109375" style="1" customWidth="1"/>
    <col min="3" max="3" width="31.28515625" style="1" customWidth="1"/>
    <col min="4" max="4" width="11" style="1" customWidth="1"/>
    <col min="5" max="5" width="11.85546875" style="1" customWidth="1"/>
    <col min="6" max="6" width="12.7109375" style="1" customWidth="1"/>
    <col min="7" max="7" width="14.140625" style="1" customWidth="1"/>
    <col min="8" max="8" width="15.42578125" style="1" customWidth="1"/>
    <col min="10" max="10" width="10.7109375" bestFit="1" customWidth="1"/>
  </cols>
  <sheetData>
    <row r="1" spans="1:11" ht="15.75" x14ac:dyDescent="0.25">
      <c r="A1" s="324" t="s">
        <v>28</v>
      </c>
      <c r="B1" s="324"/>
      <c r="C1" s="324"/>
      <c r="D1" s="324"/>
      <c r="E1" s="324"/>
      <c r="F1" s="324"/>
      <c r="G1" s="324"/>
      <c r="H1" s="324"/>
    </row>
    <row r="2" spans="1:11" ht="15.75" x14ac:dyDescent="0.25">
      <c r="A2" s="324" t="s">
        <v>29</v>
      </c>
      <c r="B2" s="324"/>
      <c r="C2" s="324"/>
      <c r="D2" s="324"/>
      <c r="E2" s="324"/>
      <c r="F2" s="324"/>
      <c r="G2" s="324"/>
      <c r="H2" s="324"/>
    </row>
    <row r="3" spans="1:11" x14ac:dyDescent="0.2">
      <c r="C3" s="336"/>
      <c r="D3" s="336"/>
      <c r="E3" s="336"/>
    </row>
    <row r="5" spans="1:11" x14ac:dyDescent="0.2">
      <c r="A5" s="325" t="s">
        <v>0</v>
      </c>
      <c r="B5" s="327" t="s">
        <v>12</v>
      </c>
      <c r="C5" s="325" t="s">
        <v>13</v>
      </c>
      <c r="D5" s="327" t="s">
        <v>14</v>
      </c>
      <c r="E5" s="327" t="s">
        <v>15</v>
      </c>
      <c r="F5" s="327" t="s">
        <v>60</v>
      </c>
      <c r="G5" s="325" t="s">
        <v>127</v>
      </c>
      <c r="H5" s="325"/>
    </row>
    <row r="6" spans="1:11" ht="35.25" customHeight="1" x14ac:dyDescent="0.2">
      <c r="A6" s="325"/>
      <c r="B6" s="327"/>
      <c r="C6" s="325"/>
      <c r="D6" s="327"/>
      <c r="E6" s="327"/>
      <c r="F6" s="327"/>
      <c r="G6" s="13" t="s">
        <v>3</v>
      </c>
      <c r="H6" s="13" t="s">
        <v>4</v>
      </c>
      <c r="I6" s="58"/>
      <c r="J6" s="58"/>
    </row>
    <row r="7" spans="1:11" x14ac:dyDescent="0.2">
      <c r="A7" s="100">
        <v>1</v>
      </c>
      <c r="B7" s="100">
        <v>2</v>
      </c>
      <c r="C7" s="100">
        <v>3</v>
      </c>
      <c r="D7" s="100">
        <v>4</v>
      </c>
      <c r="E7" s="100">
        <v>5</v>
      </c>
      <c r="F7" s="100">
        <v>6</v>
      </c>
      <c r="G7" s="100">
        <v>7</v>
      </c>
      <c r="H7" s="100">
        <v>8</v>
      </c>
    </row>
    <row r="8" spans="1:11" ht="25.5" customHeight="1" x14ac:dyDescent="0.2">
      <c r="A8" s="333" t="s">
        <v>30</v>
      </c>
      <c r="B8" s="334"/>
      <c r="C8" s="335"/>
      <c r="D8" s="145" t="s">
        <v>18</v>
      </c>
      <c r="E8" s="145" t="s">
        <v>18</v>
      </c>
      <c r="F8" s="145" t="s">
        <v>18</v>
      </c>
      <c r="G8" s="146">
        <f>G10+G17</f>
        <v>0</v>
      </c>
      <c r="H8" s="146">
        <f>SUM(H10+H17+H20)</f>
        <v>0</v>
      </c>
    </row>
    <row r="9" spans="1:11" ht="25.5" customHeight="1" x14ac:dyDescent="0.2">
      <c r="A9" s="337" t="s">
        <v>180</v>
      </c>
      <c r="B9" s="338"/>
      <c r="C9" s="339"/>
      <c r="D9" s="167"/>
      <c r="E9" s="167"/>
      <c r="F9" s="167"/>
      <c r="G9" s="146"/>
      <c r="H9" s="146"/>
    </row>
    <row r="10" spans="1:11" ht="25.5" customHeight="1" x14ac:dyDescent="0.2">
      <c r="A10" s="50">
        <v>1</v>
      </c>
      <c r="B10" s="55"/>
      <c r="C10" s="153" t="s">
        <v>115</v>
      </c>
      <c r="D10" s="143"/>
      <c r="E10" s="154"/>
      <c r="F10" s="154"/>
      <c r="G10" s="144">
        <f>SUM(G11:G16)</f>
        <v>0</v>
      </c>
      <c r="H10" s="144">
        <f>SUM(H11:H16)</f>
        <v>0</v>
      </c>
      <c r="I10" s="32"/>
      <c r="J10" s="59"/>
    </row>
    <row r="11" spans="1:11" ht="20.100000000000001" customHeight="1" x14ac:dyDescent="0.2">
      <c r="A11" s="43" t="s">
        <v>50</v>
      </c>
      <c r="B11" s="63"/>
      <c r="C11" s="101" t="s">
        <v>110</v>
      </c>
      <c r="D11" s="30"/>
      <c r="E11" s="128"/>
      <c r="F11" s="128"/>
      <c r="G11" s="56">
        <v>0</v>
      </c>
      <c r="H11" s="56">
        <f t="shared" ref="H11:H16" si="0">G11*1.23</f>
        <v>0</v>
      </c>
      <c r="I11" s="58"/>
      <c r="J11" s="59"/>
    </row>
    <row r="12" spans="1:11" ht="20.100000000000001" customHeight="1" x14ac:dyDescent="0.2">
      <c r="A12" s="43" t="s">
        <v>51</v>
      </c>
      <c r="B12" s="63"/>
      <c r="C12" s="101" t="s">
        <v>111</v>
      </c>
      <c r="D12" s="30"/>
      <c r="E12" s="128"/>
      <c r="F12" s="128"/>
      <c r="G12" s="56">
        <f>F12*E12/1000</f>
        <v>0</v>
      </c>
      <c r="H12" s="56">
        <f t="shared" si="0"/>
        <v>0</v>
      </c>
      <c r="I12" s="58"/>
      <c r="J12" s="59"/>
      <c r="K12" s="59"/>
    </row>
    <row r="13" spans="1:11" ht="20.100000000000001" customHeight="1" x14ac:dyDescent="0.2">
      <c r="A13" s="43" t="s">
        <v>63</v>
      </c>
      <c r="B13" s="63"/>
      <c r="C13" s="101" t="s">
        <v>112</v>
      </c>
      <c r="D13" s="29"/>
      <c r="E13" s="128"/>
      <c r="F13" s="128"/>
      <c r="G13" s="56">
        <f>F13*E13/1000</f>
        <v>0</v>
      </c>
      <c r="H13" s="56">
        <f t="shared" si="0"/>
        <v>0</v>
      </c>
      <c r="I13" s="58"/>
      <c r="J13" s="59"/>
    </row>
    <row r="14" spans="1:11" ht="20.100000000000001" customHeight="1" x14ac:dyDescent="0.2">
      <c r="A14" s="43" t="s">
        <v>65</v>
      </c>
      <c r="B14" s="64"/>
      <c r="C14" s="101" t="s">
        <v>113</v>
      </c>
      <c r="D14" s="30"/>
      <c r="E14" s="128"/>
      <c r="F14" s="128"/>
      <c r="G14" s="56">
        <f>F14*E14/1000</f>
        <v>0</v>
      </c>
      <c r="H14" s="56">
        <f t="shared" si="0"/>
        <v>0</v>
      </c>
      <c r="I14" s="58"/>
      <c r="J14" s="59"/>
    </row>
    <row r="15" spans="1:11" ht="20.100000000000001" customHeight="1" x14ac:dyDescent="0.2">
      <c r="A15" s="43" t="s">
        <v>66</v>
      </c>
      <c r="B15" s="63"/>
      <c r="C15" s="101" t="s">
        <v>114</v>
      </c>
      <c r="D15" s="30"/>
      <c r="E15" s="128"/>
      <c r="F15" s="128"/>
      <c r="G15" s="56">
        <f>F15*E15/1000</f>
        <v>0</v>
      </c>
      <c r="H15" s="56">
        <f t="shared" si="0"/>
        <v>0</v>
      </c>
      <c r="I15" s="58"/>
      <c r="J15" s="59"/>
    </row>
    <row r="16" spans="1:11" ht="20.100000000000001" customHeight="1" x14ac:dyDescent="0.2">
      <c r="A16" s="43" t="s">
        <v>67</v>
      </c>
      <c r="B16" s="63"/>
      <c r="C16" s="101" t="s">
        <v>178</v>
      </c>
      <c r="D16" s="29"/>
      <c r="E16" s="128"/>
      <c r="F16" s="128"/>
      <c r="G16" s="56">
        <f>F16*E16/1000</f>
        <v>0</v>
      </c>
      <c r="H16" s="56">
        <f t="shared" si="0"/>
        <v>0</v>
      </c>
      <c r="I16" s="58"/>
      <c r="J16" s="59"/>
    </row>
    <row r="17" spans="1:12" ht="33" customHeight="1" x14ac:dyDescent="0.2">
      <c r="A17" s="50" t="s">
        <v>119</v>
      </c>
      <c r="B17" s="55"/>
      <c r="C17" s="153" t="s">
        <v>118</v>
      </c>
      <c r="D17" s="155"/>
      <c r="E17" s="154"/>
      <c r="F17" s="156"/>
      <c r="G17" s="144">
        <f>SUM(G18:G19)</f>
        <v>0</v>
      </c>
      <c r="H17" s="144">
        <f>SUM(H18:H19)</f>
        <v>0</v>
      </c>
      <c r="I17" s="58"/>
      <c r="J17" s="58"/>
    </row>
    <row r="18" spans="1:12" ht="20.100000000000001" customHeight="1" x14ac:dyDescent="0.2">
      <c r="A18" s="34" t="s">
        <v>47</v>
      </c>
      <c r="B18" s="63"/>
      <c r="C18" s="102" t="s">
        <v>116</v>
      </c>
      <c r="D18" s="29"/>
      <c r="E18" s="128"/>
      <c r="F18" s="128"/>
      <c r="G18" s="56">
        <f>F18*E18/1000</f>
        <v>0</v>
      </c>
      <c r="H18" s="56">
        <f>G18*1.23</f>
        <v>0</v>
      </c>
      <c r="I18" s="58"/>
      <c r="J18" s="58"/>
    </row>
    <row r="19" spans="1:12" ht="20.100000000000001" customHeight="1" x14ac:dyDescent="0.2">
      <c r="A19" s="34" t="s">
        <v>48</v>
      </c>
      <c r="B19" s="63"/>
      <c r="C19" s="168" t="s">
        <v>179</v>
      </c>
      <c r="D19" s="29"/>
      <c r="E19" s="128"/>
      <c r="F19" s="128"/>
      <c r="G19" s="56">
        <f>(J19/1000)/1.23</f>
        <v>0</v>
      </c>
      <c r="H19" s="56">
        <f>G19*1.23</f>
        <v>0</v>
      </c>
      <c r="I19" s="58"/>
      <c r="J19" s="58"/>
    </row>
    <row r="20" spans="1:12" ht="57.75" customHeight="1" x14ac:dyDescent="0.2">
      <c r="A20" s="50" t="s">
        <v>120</v>
      </c>
      <c r="B20" s="55"/>
      <c r="C20" s="152" t="s">
        <v>117</v>
      </c>
      <c r="D20" s="143"/>
      <c r="E20" s="154"/>
      <c r="F20" s="154"/>
      <c r="G20" s="144">
        <v>0</v>
      </c>
      <c r="H20" s="144">
        <v>0</v>
      </c>
    </row>
    <row r="21" spans="1:12" ht="25.5" hidden="1" customHeight="1" x14ac:dyDescent="0.2">
      <c r="A21" s="34" t="s">
        <v>68</v>
      </c>
      <c r="B21" s="34" t="s">
        <v>43</v>
      </c>
      <c r="C21" s="102"/>
      <c r="D21" s="30" t="s">
        <v>78</v>
      </c>
      <c r="E21" s="30"/>
      <c r="F21" s="103"/>
      <c r="G21" s="104">
        <f ca="1">H21/1.23</f>
        <v>1562.9268292682927</v>
      </c>
      <c r="H21" s="104">
        <f ca="1">G21*1.22</f>
        <v>0</v>
      </c>
    </row>
    <row r="22" spans="1:12" ht="25.5" hidden="1" customHeight="1" x14ac:dyDescent="0.2">
      <c r="A22" s="34" t="s">
        <v>69</v>
      </c>
      <c r="B22" s="34" t="s">
        <v>43</v>
      </c>
      <c r="C22" s="102"/>
      <c r="D22" s="30" t="s">
        <v>78</v>
      </c>
      <c r="E22" s="30"/>
      <c r="F22" s="103"/>
      <c r="G22" s="104">
        <f ca="1">H22/1.23</f>
        <v>1562.9268292682927</v>
      </c>
      <c r="H22" s="104">
        <f ca="1">G22*1.22</f>
        <v>0</v>
      </c>
    </row>
    <row r="23" spans="1:12" ht="25.5" hidden="1" customHeight="1" x14ac:dyDescent="0.2">
      <c r="A23" s="34" t="s">
        <v>70</v>
      </c>
      <c r="B23" s="34" t="s">
        <v>43</v>
      </c>
      <c r="C23" s="102"/>
      <c r="D23" s="30" t="s">
        <v>78</v>
      </c>
      <c r="E23" s="30"/>
      <c r="F23" s="103"/>
      <c r="G23" s="104">
        <f ca="1">H23/1.23</f>
        <v>1562.9268292682927</v>
      </c>
      <c r="H23" s="104">
        <f ca="1">G23*1.22</f>
        <v>0</v>
      </c>
    </row>
    <row r="24" spans="1:12" ht="25.5" hidden="1" customHeight="1" x14ac:dyDescent="0.2">
      <c r="A24" s="34" t="s">
        <v>71</v>
      </c>
      <c r="B24" s="34" t="s">
        <v>43</v>
      </c>
      <c r="C24" s="102"/>
      <c r="D24" s="30" t="s">
        <v>77</v>
      </c>
      <c r="E24" s="30"/>
      <c r="F24" s="103"/>
      <c r="G24" s="104">
        <f ca="1">H24/1.23</f>
        <v>1562.9268292682927</v>
      </c>
      <c r="H24" s="104">
        <f ca="1">G24*1.22</f>
        <v>0</v>
      </c>
    </row>
    <row r="25" spans="1:12" ht="26.25" customHeight="1" x14ac:dyDescent="0.2">
      <c r="A25" s="337" t="s">
        <v>181</v>
      </c>
      <c r="B25" s="338"/>
      <c r="C25" s="339"/>
      <c r="D25" s="167"/>
      <c r="E25" s="167"/>
      <c r="F25" s="167"/>
      <c r="G25" s="146"/>
      <c r="H25" s="146"/>
      <c r="J25" s="32"/>
    </row>
    <row r="26" spans="1:12" ht="25.5" customHeight="1" x14ac:dyDescent="0.2">
      <c r="A26" s="50">
        <v>1</v>
      </c>
      <c r="B26" s="55"/>
      <c r="C26" s="153" t="s">
        <v>115</v>
      </c>
      <c r="D26" s="143"/>
      <c r="E26" s="154"/>
      <c r="F26" s="154"/>
      <c r="G26" s="144">
        <f>SUM(G27:G32)</f>
        <v>0</v>
      </c>
      <c r="H26" s="144">
        <f>SUM(H27:H32)</f>
        <v>0</v>
      </c>
      <c r="I26" s="32"/>
      <c r="J26" s="59"/>
      <c r="L26" s="117"/>
    </row>
    <row r="27" spans="1:12" ht="25.5" x14ac:dyDescent="0.2">
      <c r="A27" s="50" t="s">
        <v>119</v>
      </c>
      <c r="B27" s="55"/>
      <c r="C27" s="153" t="s">
        <v>118</v>
      </c>
      <c r="D27" s="155"/>
      <c r="E27" s="154"/>
      <c r="F27" s="156"/>
      <c r="G27" s="144">
        <f>SUM(G28:G29)</f>
        <v>0</v>
      </c>
      <c r="H27" s="144">
        <f>SUM(H28:H29)</f>
        <v>0</v>
      </c>
    </row>
    <row r="28" spans="1:12" ht="51" x14ac:dyDescent="0.2">
      <c r="A28" s="50" t="s">
        <v>120</v>
      </c>
      <c r="B28" s="55"/>
      <c r="C28" s="152" t="s">
        <v>117</v>
      </c>
      <c r="D28" s="143"/>
      <c r="E28" s="154"/>
      <c r="F28" s="154"/>
      <c r="G28" s="144">
        <v>0</v>
      </c>
      <c r="H28" s="144">
        <v>0</v>
      </c>
    </row>
    <row r="29" spans="1:12" x14ac:dyDescent="0.2">
      <c r="B29" s="133" t="s">
        <v>326</v>
      </c>
    </row>
    <row r="31" spans="1:12" ht="14.25" x14ac:dyDescent="0.2">
      <c r="C31" s="134"/>
      <c r="D31" s="3"/>
      <c r="F31"/>
    </row>
  </sheetData>
  <mergeCells count="13">
    <mergeCell ref="F5:F6"/>
    <mergeCell ref="A9:C9"/>
    <mergeCell ref="A25:C25"/>
    <mergeCell ref="G5:H5"/>
    <mergeCell ref="A8:C8"/>
    <mergeCell ref="A1:H1"/>
    <mergeCell ref="A2:H2"/>
    <mergeCell ref="C3:E3"/>
    <mergeCell ref="A5:A6"/>
    <mergeCell ref="B5:B6"/>
    <mergeCell ref="C5:C6"/>
    <mergeCell ref="D5:D6"/>
    <mergeCell ref="E5:E6"/>
  </mergeCells>
  <phoneticPr fontId="7" type="noConversion"/>
  <pageMargins left="0.78740157480314965" right="0.51" top="0.63" bottom="0.8" header="0.31" footer="0.51181102362204722"/>
  <pageSetup paperSize="9" scale="7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workbookViewId="0">
      <selection activeCell="C18" sqref="C18"/>
    </sheetView>
  </sheetViews>
  <sheetFormatPr defaultColWidth="9" defaultRowHeight="12.75" x14ac:dyDescent="0.2"/>
  <cols>
    <col min="1" max="1" width="5.85546875" style="1" customWidth="1"/>
    <col min="2" max="2" width="9.7109375" style="1" customWidth="1"/>
    <col min="3" max="3" width="31.85546875" style="1" customWidth="1"/>
    <col min="4" max="4" width="10.5703125" style="1" customWidth="1"/>
    <col min="5" max="5" width="10.7109375" style="1" customWidth="1"/>
    <col min="6" max="6" width="14" style="1" customWidth="1"/>
    <col min="7" max="7" width="15.85546875" style="1" customWidth="1"/>
    <col min="8" max="8" width="15" style="1" customWidth="1"/>
    <col min="10" max="10" width="9.140625" bestFit="1" customWidth="1"/>
  </cols>
  <sheetData>
    <row r="1" spans="1:10" ht="15.75" x14ac:dyDescent="0.25">
      <c r="A1" s="324" t="s">
        <v>31</v>
      </c>
      <c r="B1" s="324"/>
      <c r="C1" s="324"/>
      <c r="D1" s="324"/>
      <c r="E1" s="324"/>
      <c r="F1" s="324"/>
      <c r="G1" s="324"/>
      <c r="H1" s="324"/>
    </row>
    <row r="2" spans="1:10" ht="15.75" x14ac:dyDescent="0.25">
      <c r="A2" s="324" t="s">
        <v>131</v>
      </c>
      <c r="B2" s="324"/>
      <c r="C2" s="324"/>
      <c r="D2" s="324"/>
      <c r="E2" s="324"/>
      <c r="F2" s="324"/>
      <c r="G2" s="324"/>
      <c r="H2" s="324"/>
    </row>
    <row r="3" spans="1:10" x14ac:dyDescent="0.2">
      <c r="C3" s="336"/>
      <c r="D3" s="336"/>
      <c r="E3" s="336"/>
    </row>
    <row r="5" spans="1:10" x14ac:dyDescent="0.2">
      <c r="A5" s="325" t="s">
        <v>0</v>
      </c>
      <c r="B5" s="327" t="s">
        <v>12</v>
      </c>
      <c r="C5" s="325" t="s">
        <v>13</v>
      </c>
      <c r="D5" s="327" t="s">
        <v>14</v>
      </c>
      <c r="E5" s="327" t="s">
        <v>15</v>
      </c>
      <c r="F5" s="327" t="s">
        <v>60</v>
      </c>
      <c r="G5" s="325" t="s">
        <v>127</v>
      </c>
      <c r="H5" s="325"/>
    </row>
    <row r="6" spans="1:10" ht="27.75" customHeight="1" x14ac:dyDescent="0.2">
      <c r="A6" s="325"/>
      <c r="B6" s="327"/>
      <c r="C6" s="325"/>
      <c r="D6" s="327"/>
      <c r="E6" s="327"/>
      <c r="F6" s="327"/>
      <c r="G6" s="13" t="s">
        <v>3</v>
      </c>
      <c r="H6" s="13" t="s">
        <v>4</v>
      </c>
    </row>
    <row r="7" spans="1:10" x14ac:dyDescent="0.2">
      <c r="A7" s="100">
        <v>1</v>
      </c>
      <c r="B7" s="100">
        <v>2</v>
      </c>
      <c r="C7" s="100">
        <v>3</v>
      </c>
      <c r="D7" s="100">
        <v>4</v>
      </c>
      <c r="E7" s="100">
        <v>5</v>
      </c>
      <c r="F7" s="100">
        <v>6</v>
      </c>
      <c r="G7" s="100">
        <v>7</v>
      </c>
      <c r="H7" s="100">
        <v>8</v>
      </c>
    </row>
    <row r="8" spans="1:10" ht="25.5" customHeight="1" x14ac:dyDescent="0.2">
      <c r="A8" s="333" t="s">
        <v>32</v>
      </c>
      <c r="B8" s="334"/>
      <c r="C8" s="335"/>
      <c r="D8" s="145" t="s">
        <v>18</v>
      </c>
      <c r="E8" s="145" t="s">
        <v>18</v>
      </c>
      <c r="F8" s="145" t="s">
        <v>18</v>
      </c>
      <c r="G8" s="146">
        <f>SUM(G9:G16)</f>
        <v>0</v>
      </c>
      <c r="H8" s="146">
        <f>G8*1.23</f>
        <v>0</v>
      </c>
    </row>
    <row r="9" spans="1:10" ht="25.5" customHeight="1" x14ac:dyDescent="0.2">
      <c r="A9" s="34">
        <v>1</v>
      </c>
      <c r="B9" s="16"/>
      <c r="C9" s="105" t="s">
        <v>106</v>
      </c>
      <c r="D9" s="30"/>
      <c r="E9" s="128"/>
      <c r="F9" s="128"/>
      <c r="G9" s="56">
        <v>0</v>
      </c>
      <c r="H9" s="56">
        <f t="shared" ref="H9:H16" si="0">G9*1.23</f>
        <v>0</v>
      </c>
    </row>
    <row r="10" spans="1:10" ht="25.5" customHeight="1" x14ac:dyDescent="0.2">
      <c r="A10" s="34">
        <v>2</v>
      </c>
      <c r="B10" s="16"/>
      <c r="C10" s="106" t="s">
        <v>107</v>
      </c>
      <c r="D10" s="29"/>
      <c r="E10" s="128"/>
      <c r="F10" s="128"/>
      <c r="G10" s="56">
        <f>F10*E10/1000</f>
        <v>0</v>
      </c>
      <c r="H10" s="56">
        <f t="shared" si="0"/>
        <v>0</v>
      </c>
    </row>
    <row r="11" spans="1:10" ht="25.5" customHeight="1" x14ac:dyDescent="0.2">
      <c r="A11" s="34">
        <v>3</v>
      </c>
      <c r="B11" s="11"/>
      <c r="C11" s="120" t="s">
        <v>159</v>
      </c>
      <c r="D11" s="29"/>
      <c r="E11" s="128"/>
      <c r="F11" s="128"/>
      <c r="G11" s="56">
        <v>0</v>
      </c>
      <c r="H11" s="56">
        <f t="shared" si="0"/>
        <v>0</v>
      </c>
      <c r="J11" s="47"/>
    </row>
    <row r="12" spans="1:10" ht="25.5" customHeight="1" x14ac:dyDescent="0.2">
      <c r="A12" s="34">
        <v>4</v>
      </c>
      <c r="B12" s="16"/>
      <c r="C12" s="106" t="s">
        <v>108</v>
      </c>
      <c r="D12" s="29"/>
      <c r="E12" s="128"/>
      <c r="F12" s="128"/>
      <c r="G12" s="56">
        <v>0</v>
      </c>
      <c r="H12" s="56">
        <f t="shared" si="0"/>
        <v>0</v>
      </c>
      <c r="J12" s="117"/>
    </row>
    <row r="13" spans="1:10" ht="25.5" customHeight="1" x14ac:dyDescent="0.2">
      <c r="A13" s="34">
        <v>5</v>
      </c>
      <c r="B13" s="11"/>
      <c r="C13" s="131" t="s">
        <v>161</v>
      </c>
      <c r="D13" s="29"/>
      <c r="E13" s="128"/>
      <c r="F13" s="128"/>
      <c r="G13" s="56">
        <f>F13*E13/1000</f>
        <v>0</v>
      </c>
      <c r="H13" s="56">
        <f t="shared" si="0"/>
        <v>0</v>
      </c>
      <c r="J13" s="117"/>
    </row>
    <row r="14" spans="1:10" ht="38.25" customHeight="1" x14ac:dyDescent="0.2">
      <c r="A14" s="34">
        <v>6</v>
      </c>
      <c r="B14" s="16"/>
      <c r="C14" s="125" t="s">
        <v>183</v>
      </c>
      <c r="D14" s="29"/>
      <c r="E14" s="128"/>
      <c r="F14" s="128"/>
      <c r="G14" s="56">
        <f>F14*E14/1000</f>
        <v>0</v>
      </c>
      <c r="H14" s="56">
        <f t="shared" si="0"/>
        <v>0</v>
      </c>
      <c r="J14" s="32"/>
    </row>
    <row r="15" spans="1:10" ht="25.5" customHeight="1" x14ac:dyDescent="0.2">
      <c r="A15" s="34">
        <v>7</v>
      </c>
      <c r="B15" s="16"/>
      <c r="C15" s="107" t="s">
        <v>109</v>
      </c>
      <c r="D15" s="88"/>
      <c r="E15" s="126"/>
      <c r="F15" s="126"/>
      <c r="G15" s="56">
        <f>(J15/1000)/1.23</f>
        <v>0</v>
      </c>
      <c r="H15" s="56">
        <f t="shared" si="0"/>
        <v>0</v>
      </c>
      <c r="J15" s="117"/>
    </row>
    <row r="16" spans="1:10" ht="25.5" customHeight="1" x14ac:dyDescent="0.2">
      <c r="A16" s="34">
        <v>8</v>
      </c>
      <c r="B16" s="16"/>
      <c r="C16" s="107" t="s">
        <v>160</v>
      </c>
      <c r="D16" s="30"/>
      <c r="E16" s="128"/>
      <c r="F16" s="128"/>
      <c r="G16" s="56">
        <v>0</v>
      </c>
      <c r="H16" s="56">
        <f t="shared" si="0"/>
        <v>0</v>
      </c>
      <c r="J16" s="117"/>
    </row>
    <row r="17" spans="1:10" ht="19.5" customHeight="1" x14ac:dyDescent="0.2">
      <c r="G17" s="121"/>
      <c r="H17" s="121"/>
      <c r="J17" s="117"/>
    </row>
    <row r="18" spans="1:10" ht="16.5" customHeight="1" x14ac:dyDescent="0.2">
      <c r="C18" s="133"/>
      <c r="G18" s="122"/>
      <c r="H18" s="122"/>
      <c r="J18" s="117"/>
    </row>
    <row r="19" spans="1:10" ht="16.5" customHeight="1" x14ac:dyDescent="0.2">
      <c r="A19" s="22"/>
      <c r="G19" s="122"/>
      <c r="H19" s="122"/>
      <c r="J19" s="117"/>
    </row>
    <row r="20" spans="1:10" ht="18" customHeight="1" x14ac:dyDescent="0.2">
      <c r="G20" s="122"/>
      <c r="H20" s="122"/>
      <c r="J20" s="117"/>
    </row>
    <row r="21" spans="1:10" ht="17.25" customHeight="1" x14ac:dyDescent="0.2">
      <c r="G21" s="122"/>
      <c r="H21" s="122"/>
      <c r="J21" s="117"/>
    </row>
    <row r="22" spans="1:10" ht="25.5" hidden="1" customHeight="1" x14ac:dyDescent="0.2">
      <c r="A22" s="4" t="s">
        <v>47</v>
      </c>
      <c r="B22" s="4" t="s">
        <v>43</v>
      </c>
      <c r="C22" s="19"/>
      <c r="D22" s="4"/>
      <c r="E22" s="4"/>
      <c r="F22" s="12"/>
      <c r="G22" s="37"/>
      <c r="H22" s="38"/>
    </row>
    <row r="23" spans="1:10" ht="25.5" hidden="1" customHeight="1" x14ac:dyDescent="0.2">
      <c r="A23" s="4" t="s">
        <v>48</v>
      </c>
      <c r="B23" s="4" t="s">
        <v>43</v>
      </c>
      <c r="C23" s="19"/>
      <c r="D23" s="4"/>
      <c r="E23" s="4"/>
      <c r="F23" s="12"/>
      <c r="G23" s="12"/>
      <c r="H23" s="10"/>
    </row>
    <row r="24" spans="1:10" ht="25.5" hidden="1" customHeight="1" x14ac:dyDescent="0.2">
      <c r="A24" s="4" t="s">
        <v>49</v>
      </c>
      <c r="B24" s="4" t="s">
        <v>43</v>
      </c>
      <c r="C24" s="19"/>
      <c r="D24" s="4"/>
      <c r="E24" s="4"/>
      <c r="F24" s="12"/>
      <c r="G24" s="12"/>
      <c r="H24" s="10"/>
    </row>
    <row r="25" spans="1:10" ht="16.5" customHeight="1" x14ac:dyDescent="0.2"/>
    <row r="26" spans="1:10" ht="15" customHeight="1" x14ac:dyDescent="0.2"/>
    <row r="27" spans="1:10" ht="25.5" hidden="1" customHeight="1" x14ac:dyDescent="0.2">
      <c r="A27" s="4" t="s">
        <v>45</v>
      </c>
      <c r="B27" s="4" t="s">
        <v>43</v>
      </c>
      <c r="C27" s="19"/>
      <c r="D27" s="4"/>
      <c r="E27" s="4"/>
      <c r="F27" s="12"/>
      <c r="G27" s="12"/>
      <c r="H27" s="10"/>
    </row>
    <row r="28" spans="1:10" ht="19.5" customHeight="1" x14ac:dyDescent="0.2"/>
    <row r="29" spans="1:10" ht="25.5" hidden="1" customHeight="1" x14ac:dyDescent="0.2">
      <c r="A29" s="4" t="s">
        <v>52</v>
      </c>
      <c r="B29" s="4" t="s">
        <v>43</v>
      </c>
      <c r="C29" s="19"/>
      <c r="D29" s="4"/>
      <c r="E29" s="4"/>
      <c r="F29" s="12"/>
      <c r="G29" s="12"/>
      <c r="H29" s="10">
        <f>G29*1.22</f>
        <v>0</v>
      </c>
    </row>
    <row r="30" spans="1:10" ht="25.5" hidden="1" customHeight="1" x14ac:dyDescent="0.2">
      <c r="A30" s="4" t="s">
        <v>53</v>
      </c>
      <c r="B30" s="4" t="s">
        <v>43</v>
      </c>
      <c r="C30" s="19"/>
      <c r="D30" s="4"/>
      <c r="E30" s="4"/>
      <c r="F30" s="12"/>
      <c r="G30" s="12"/>
      <c r="H30" s="10">
        <f>G30*1.22</f>
        <v>0</v>
      </c>
    </row>
    <row r="31" spans="1:10" ht="25.5" hidden="1" customHeight="1" x14ac:dyDescent="0.2">
      <c r="A31" s="4" t="s">
        <v>54</v>
      </c>
      <c r="B31" s="4" t="s">
        <v>43</v>
      </c>
      <c r="C31" s="19"/>
      <c r="D31" s="4"/>
      <c r="E31" s="4"/>
      <c r="F31" s="12"/>
      <c r="G31" s="12"/>
      <c r="H31" s="10">
        <f>G31*1.22</f>
        <v>0</v>
      </c>
    </row>
    <row r="32" spans="1:10" ht="16.5" customHeight="1" x14ac:dyDescent="0.2"/>
    <row r="33" spans="1:10" ht="21" customHeight="1" x14ac:dyDescent="0.2">
      <c r="A33" s="39"/>
      <c r="B33" s="39"/>
      <c r="C33" s="40"/>
      <c r="D33" s="39"/>
      <c r="E33" s="39"/>
      <c r="F33" s="41"/>
      <c r="G33" s="41"/>
      <c r="H33" s="42"/>
      <c r="J33" s="9"/>
    </row>
    <row r="34" spans="1:10" ht="25.5" hidden="1" customHeight="1" x14ac:dyDescent="0.2">
      <c r="A34" s="35" t="s">
        <v>82</v>
      </c>
      <c r="B34" s="35" t="s">
        <v>43</v>
      </c>
      <c r="C34" s="36"/>
      <c r="D34" s="35"/>
      <c r="E34" s="35"/>
      <c r="F34" s="37"/>
      <c r="G34" s="37"/>
      <c r="H34" s="38">
        <f>G34*1.22</f>
        <v>0</v>
      </c>
    </row>
    <row r="36" spans="1:10" ht="13.5" customHeight="1" x14ac:dyDescent="0.2">
      <c r="C36" s="3"/>
      <c r="D36" s="3"/>
      <c r="F36"/>
      <c r="G36"/>
      <c r="H36"/>
    </row>
  </sheetData>
  <mergeCells count="11">
    <mergeCell ref="A8:C8"/>
    <mergeCell ref="A1:H1"/>
    <mergeCell ref="A2:H2"/>
    <mergeCell ref="C3:E3"/>
    <mergeCell ref="A5:A6"/>
    <mergeCell ref="B5:B6"/>
    <mergeCell ref="C5:C6"/>
    <mergeCell ref="D5:D6"/>
    <mergeCell ref="E5:E6"/>
    <mergeCell ref="F5:F6"/>
    <mergeCell ref="G5:H5"/>
  </mergeCells>
  <phoneticPr fontId="7" type="noConversion"/>
  <pageMargins left="0.59" right="0.78749999999999998" top="0.91" bottom="0.78749999999999998" header="0.5" footer="0.5"/>
  <pageSetup paperSize="9" scale="7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workbookViewId="0">
      <selection activeCell="P20" sqref="P20"/>
    </sheetView>
  </sheetViews>
  <sheetFormatPr defaultColWidth="9" defaultRowHeight="12.75" x14ac:dyDescent="0.2"/>
  <cols>
    <col min="1" max="1" width="5.42578125" style="98" customWidth="1"/>
    <col min="2" max="2" width="10.42578125" style="98" customWidth="1"/>
    <col min="3" max="3" width="31.28515625" style="98" customWidth="1"/>
    <col min="4" max="4" width="11.28515625" style="98" customWidth="1"/>
    <col min="5" max="5" width="11.42578125" style="98" customWidth="1"/>
    <col min="6" max="6" width="12.140625" style="98" customWidth="1"/>
    <col min="7" max="7" width="14.140625" style="98" customWidth="1"/>
    <col min="8" max="8" width="14.85546875" style="98" customWidth="1"/>
    <col min="9" max="16384" width="9" style="89"/>
  </cols>
  <sheetData>
    <row r="1" spans="1:8" ht="15.75" x14ac:dyDescent="0.25">
      <c r="A1" s="324" t="s">
        <v>33</v>
      </c>
      <c r="B1" s="324"/>
      <c r="C1" s="324"/>
      <c r="D1" s="324"/>
      <c r="E1" s="324"/>
      <c r="F1" s="324"/>
      <c r="G1" s="324"/>
      <c r="H1" s="324"/>
    </row>
    <row r="2" spans="1:8" ht="15.75" x14ac:dyDescent="0.25">
      <c r="A2" s="324" t="s">
        <v>34</v>
      </c>
      <c r="B2" s="324"/>
      <c r="C2" s="324"/>
      <c r="D2" s="324"/>
      <c r="E2" s="324"/>
      <c r="F2" s="324"/>
      <c r="G2" s="324"/>
      <c r="H2" s="324"/>
    </row>
    <row r="5" spans="1:8" x14ac:dyDescent="0.2">
      <c r="A5" s="340" t="s">
        <v>0</v>
      </c>
      <c r="B5" s="341" t="s">
        <v>12</v>
      </c>
      <c r="C5" s="340" t="s">
        <v>13</v>
      </c>
      <c r="D5" s="341" t="s">
        <v>14</v>
      </c>
      <c r="E5" s="341" t="s">
        <v>15</v>
      </c>
      <c r="F5" s="341" t="s">
        <v>16</v>
      </c>
      <c r="G5" s="340" t="s">
        <v>127</v>
      </c>
      <c r="H5" s="340"/>
    </row>
    <row r="6" spans="1:8" ht="38.25" customHeight="1" x14ac:dyDescent="0.2">
      <c r="A6" s="340"/>
      <c r="B6" s="341"/>
      <c r="C6" s="340"/>
      <c r="D6" s="341"/>
      <c r="E6" s="341"/>
      <c r="F6" s="341"/>
      <c r="G6" s="108" t="s">
        <v>3</v>
      </c>
      <c r="H6" s="108" t="s">
        <v>4</v>
      </c>
    </row>
    <row r="7" spans="1:8" x14ac:dyDescent="0.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</row>
    <row r="8" spans="1:8" ht="25.5" customHeight="1" x14ac:dyDescent="0.2">
      <c r="A8" s="323" t="s">
        <v>35</v>
      </c>
      <c r="B8" s="323"/>
      <c r="C8" s="323"/>
      <c r="D8" s="149" t="s">
        <v>18</v>
      </c>
      <c r="E8" s="149" t="s">
        <v>18</v>
      </c>
      <c r="F8" s="149" t="s">
        <v>18</v>
      </c>
      <c r="G8" s="148">
        <f>SUM(G9:G15)</f>
        <v>0</v>
      </c>
      <c r="H8" s="148">
        <f>G8*1.23</f>
        <v>0</v>
      </c>
    </row>
    <row r="9" spans="1:8" ht="25.5" customHeight="1" x14ac:dyDescent="0.2">
      <c r="A9" s="169">
        <v>1</v>
      </c>
      <c r="B9" s="170"/>
      <c r="C9" s="171" t="s">
        <v>186</v>
      </c>
      <c r="D9" s="170"/>
      <c r="E9" s="170"/>
      <c r="F9" s="124"/>
      <c r="G9" s="135">
        <v>0</v>
      </c>
      <c r="H9" s="135">
        <f>G9*1.23</f>
        <v>0</v>
      </c>
    </row>
    <row r="10" spans="1:8" ht="25.5" customHeight="1" x14ac:dyDescent="0.2">
      <c r="A10" s="169">
        <v>2</v>
      </c>
      <c r="B10" s="170"/>
      <c r="C10" s="172" t="s">
        <v>187</v>
      </c>
      <c r="D10" s="170"/>
      <c r="E10" s="170"/>
      <c r="F10" s="124"/>
      <c r="G10" s="135">
        <v>0</v>
      </c>
      <c r="H10" s="135">
        <f t="shared" ref="H10:H15" si="0">G10*1.23</f>
        <v>0</v>
      </c>
    </row>
    <row r="11" spans="1:8" ht="25.5" customHeight="1" x14ac:dyDescent="0.2">
      <c r="A11" s="169">
        <v>3</v>
      </c>
      <c r="B11" s="170"/>
      <c r="C11" s="172" t="s">
        <v>188</v>
      </c>
      <c r="D11" s="170"/>
      <c r="E11" s="170"/>
      <c r="F11" s="124"/>
      <c r="G11" s="135">
        <v>0</v>
      </c>
      <c r="H11" s="135">
        <f t="shared" si="0"/>
        <v>0</v>
      </c>
    </row>
    <row r="12" spans="1:8" ht="25.5" customHeight="1" x14ac:dyDescent="0.2">
      <c r="A12" s="169">
        <v>4</v>
      </c>
      <c r="B12" s="170"/>
      <c r="C12" s="172" t="s">
        <v>189</v>
      </c>
      <c r="D12" s="170"/>
      <c r="E12" s="170"/>
      <c r="F12" s="124"/>
      <c r="G12" s="135">
        <v>0</v>
      </c>
      <c r="H12" s="135">
        <f t="shared" si="0"/>
        <v>0</v>
      </c>
    </row>
    <row r="13" spans="1:8" ht="36" customHeight="1" x14ac:dyDescent="0.2">
      <c r="A13" s="169">
        <v>5</v>
      </c>
      <c r="B13" s="169"/>
      <c r="C13" s="171" t="s">
        <v>184</v>
      </c>
      <c r="D13" s="169"/>
      <c r="E13" s="169"/>
      <c r="F13" s="173"/>
      <c r="G13" s="135">
        <v>0</v>
      </c>
      <c r="H13" s="135">
        <f t="shared" si="0"/>
        <v>0</v>
      </c>
    </row>
    <row r="14" spans="1:8" ht="43.5" customHeight="1" x14ac:dyDescent="0.2">
      <c r="A14" s="169">
        <v>6</v>
      </c>
      <c r="B14" s="169"/>
      <c r="C14" s="171" t="s">
        <v>185</v>
      </c>
      <c r="D14" s="169"/>
      <c r="E14" s="169"/>
      <c r="F14" s="173"/>
      <c r="G14" s="135">
        <v>0</v>
      </c>
      <c r="H14" s="135">
        <f t="shared" si="0"/>
        <v>0</v>
      </c>
    </row>
    <row r="15" spans="1:8" ht="25.5" customHeight="1" x14ac:dyDescent="0.2">
      <c r="A15" s="169">
        <v>7</v>
      </c>
      <c r="B15" s="169"/>
      <c r="C15" s="171" t="s">
        <v>105</v>
      </c>
      <c r="D15" s="169"/>
      <c r="E15" s="169"/>
      <c r="F15" s="173"/>
      <c r="G15" s="135">
        <v>0</v>
      </c>
      <c r="H15" s="135">
        <f t="shared" si="0"/>
        <v>0</v>
      </c>
    </row>
    <row r="17" spans="3:8" ht="13.5" customHeight="1" x14ac:dyDescent="0.2">
      <c r="C17" s="99"/>
      <c r="D17" s="99"/>
      <c r="F17" s="89"/>
      <c r="G17" s="89"/>
      <c r="H17" s="89"/>
    </row>
  </sheetData>
  <mergeCells count="10">
    <mergeCell ref="A8:C8"/>
    <mergeCell ref="A1:H1"/>
    <mergeCell ref="A2:H2"/>
    <mergeCell ref="A5:A6"/>
    <mergeCell ref="B5:B6"/>
    <mergeCell ref="C5:C6"/>
    <mergeCell ref="D5:D6"/>
    <mergeCell ref="E5:E6"/>
    <mergeCell ref="F5:F6"/>
    <mergeCell ref="G5:H5"/>
  </mergeCells>
  <phoneticPr fontId="7" type="noConversion"/>
  <pageMargins left="0.78749999999999998" right="0.78749999999999998" top="0.72" bottom="0.78749999999999998" header="0.5" footer="0.5"/>
  <pageSetup paperSize="9" scale="78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opLeftCell="A16" zoomScaleNormal="100" workbookViewId="0">
      <selection activeCell="K35" sqref="K35"/>
    </sheetView>
  </sheetViews>
  <sheetFormatPr defaultColWidth="9" defaultRowHeight="12.75" x14ac:dyDescent="0.2"/>
  <cols>
    <col min="1" max="1" width="5.42578125" style="98" customWidth="1"/>
    <col min="2" max="2" width="9.5703125" style="98" customWidth="1"/>
    <col min="3" max="3" width="33.140625" style="98" customWidth="1"/>
    <col min="4" max="4" width="10.85546875" style="98" customWidth="1"/>
    <col min="5" max="5" width="11.5703125" style="98" customWidth="1"/>
    <col min="6" max="6" width="11.28515625" style="98" customWidth="1"/>
    <col min="7" max="7" width="12.28515625" style="98" customWidth="1"/>
    <col min="8" max="8" width="11.85546875" style="98" customWidth="1"/>
    <col min="9" max="16384" width="9" style="89"/>
  </cols>
  <sheetData>
    <row r="1" spans="1:11" ht="15.75" x14ac:dyDescent="0.25">
      <c r="A1" s="324" t="s">
        <v>36</v>
      </c>
      <c r="B1" s="324"/>
      <c r="C1" s="324"/>
      <c r="D1" s="324"/>
      <c r="E1" s="324"/>
      <c r="F1" s="324"/>
      <c r="G1" s="324"/>
      <c r="H1" s="324"/>
    </row>
    <row r="2" spans="1:11" ht="15.75" x14ac:dyDescent="0.25">
      <c r="A2" s="324" t="s">
        <v>44</v>
      </c>
      <c r="B2" s="324"/>
      <c r="C2" s="324"/>
      <c r="D2" s="324"/>
      <c r="E2" s="324"/>
      <c r="F2" s="324"/>
      <c r="G2" s="324"/>
      <c r="H2" s="324"/>
    </row>
    <row r="3" spans="1:11" ht="15.75" x14ac:dyDescent="0.25">
      <c r="C3" s="324" t="s">
        <v>37</v>
      </c>
      <c r="D3" s="324"/>
      <c r="E3" s="324"/>
      <c r="F3" s="324"/>
      <c r="G3" s="324"/>
    </row>
    <row r="4" spans="1:11" ht="15.75" x14ac:dyDescent="0.25">
      <c r="C4" s="331"/>
      <c r="D4" s="331"/>
      <c r="E4" s="331"/>
      <c r="F4" s="331"/>
      <c r="G4" s="2"/>
    </row>
    <row r="6" spans="1:11" x14ac:dyDescent="0.2">
      <c r="A6" s="340" t="s">
        <v>0</v>
      </c>
      <c r="B6" s="343" t="s">
        <v>12</v>
      </c>
      <c r="C6" s="340" t="s">
        <v>13</v>
      </c>
      <c r="D6" s="341" t="s">
        <v>14</v>
      </c>
      <c r="E6" s="341" t="s">
        <v>15</v>
      </c>
      <c r="F6" s="341" t="s">
        <v>60</v>
      </c>
      <c r="G6" s="340" t="s">
        <v>127</v>
      </c>
      <c r="H6" s="340"/>
    </row>
    <row r="7" spans="1:11" ht="45" customHeight="1" x14ac:dyDescent="0.2">
      <c r="A7" s="340"/>
      <c r="B7" s="343"/>
      <c r="C7" s="340"/>
      <c r="D7" s="341"/>
      <c r="E7" s="341"/>
      <c r="F7" s="341"/>
      <c r="G7" s="108" t="s">
        <v>3</v>
      </c>
      <c r="H7" s="108" t="s">
        <v>4</v>
      </c>
    </row>
    <row r="8" spans="1:1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</row>
    <row r="9" spans="1:11" ht="25.5" customHeight="1" x14ac:dyDescent="0.2">
      <c r="A9" s="323" t="s">
        <v>38</v>
      </c>
      <c r="B9" s="323"/>
      <c r="C9" s="323"/>
      <c r="D9" s="149" t="s">
        <v>18</v>
      </c>
      <c r="E9" s="149" t="s">
        <v>18</v>
      </c>
      <c r="F9" s="150" t="s">
        <v>18</v>
      </c>
      <c r="G9" s="148">
        <f>SUM(G10:G19)</f>
        <v>0</v>
      </c>
      <c r="H9" s="148">
        <f>SUM(H10:H19)</f>
        <v>0</v>
      </c>
    </row>
    <row r="10" spans="1:11" ht="40.5" customHeight="1" x14ac:dyDescent="0.2">
      <c r="A10" s="109">
        <v>1</v>
      </c>
      <c r="B10" s="109"/>
      <c r="C10" s="111" t="s">
        <v>85</v>
      </c>
      <c r="D10" s="109"/>
      <c r="E10" s="109"/>
      <c r="F10" s="128"/>
      <c r="G10" s="57">
        <v>0</v>
      </c>
      <c r="H10" s="57">
        <f>G10*1.23</f>
        <v>0</v>
      </c>
      <c r="J10" s="96"/>
    </row>
    <row r="11" spans="1:11" ht="40.5" customHeight="1" x14ac:dyDescent="0.2">
      <c r="A11" s="109">
        <v>2</v>
      </c>
      <c r="B11" s="109"/>
      <c r="C11" s="111" t="s">
        <v>123</v>
      </c>
      <c r="D11" s="110"/>
      <c r="E11" s="109"/>
      <c r="F11" s="56"/>
      <c r="G11" s="57">
        <f>F11/1.23/1000</f>
        <v>0</v>
      </c>
      <c r="H11" s="57">
        <f t="shared" ref="H11:H19" si="0">G11*1.23</f>
        <v>0</v>
      </c>
    </row>
    <row r="12" spans="1:11" ht="40.5" customHeight="1" x14ac:dyDescent="0.2">
      <c r="A12" s="109">
        <v>3</v>
      </c>
      <c r="B12" s="109"/>
      <c r="C12" s="111" t="s">
        <v>90</v>
      </c>
      <c r="D12" s="110"/>
      <c r="E12" s="109"/>
      <c r="F12" s="129"/>
      <c r="G12" s="57">
        <v>0</v>
      </c>
      <c r="H12" s="57">
        <f t="shared" si="0"/>
        <v>0</v>
      </c>
    </row>
    <row r="13" spans="1:11" ht="40.5" customHeight="1" x14ac:dyDescent="0.2">
      <c r="A13" s="109">
        <v>4</v>
      </c>
      <c r="B13" s="109"/>
      <c r="C13" s="111" t="s">
        <v>86</v>
      </c>
      <c r="D13" s="110"/>
      <c r="E13" s="109"/>
      <c r="F13" s="129"/>
      <c r="G13" s="57">
        <f>SUM(F13*1.22)</f>
        <v>0</v>
      </c>
      <c r="H13" s="57">
        <f t="shared" si="0"/>
        <v>0</v>
      </c>
    </row>
    <row r="14" spans="1:11" ht="40.5" customHeight="1" x14ac:dyDescent="0.2">
      <c r="A14" s="109">
        <v>5</v>
      </c>
      <c r="B14" s="109"/>
      <c r="C14" s="111" t="s">
        <v>87</v>
      </c>
      <c r="D14" s="110"/>
      <c r="E14" s="109"/>
      <c r="F14" s="128"/>
      <c r="G14" s="57">
        <v>0</v>
      </c>
      <c r="H14" s="57">
        <f t="shared" si="0"/>
        <v>0</v>
      </c>
    </row>
    <row r="15" spans="1:11" ht="40.5" customHeight="1" x14ac:dyDescent="0.2">
      <c r="A15" s="109">
        <v>6</v>
      </c>
      <c r="B15" s="109"/>
      <c r="C15" s="111" t="s">
        <v>88</v>
      </c>
      <c r="D15" s="110"/>
      <c r="E15" s="109"/>
      <c r="F15" s="128"/>
      <c r="G15" s="57">
        <f>F15*E15/1000</f>
        <v>0</v>
      </c>
      <c r="H15" s="57">
        <f t="shared" si="0"/>
        <v>0</v>
      </c>
    </row>
    <row r="16" spans="1:11" ht="40.5" customHeight="1" x14ac:dyDescent="0.2">
      <c r="A16" s="109">
        <v>7</v>
      </c>
      <c r="B16" s="109"/>
      <c r="C16" s="111" t="s">
        <v>72</v>
      </c>
      <c r="D16" s="110"/>
      <c r="E16" s="109"/>
      <c r="F16" s="128"/>
      <c r="G16" s="57">
        <v>0</v>
      </c>
      <c r="H16" s="57">
        <f t="shared" si="0"/>
        <v>0</v>
      </c>
      <c r="K16" s="96"/>
    </row>
    <row r="17" spans="1:8" ht="40.5" customHeight="1" x14ac:dyDescent="0.2">
      <c r="A17" s="109">
        <v>8</v>
      </c>
      <c r="B17" s="109"/>
      <c r="C17" s="111" t="s">
        <v>89</v>
      </c>
      <c r="D17" s="110"/>
      <c r="E17" s="109"/>
      <c r="F17" s="128"/>
      <c r="G17" s="57">
        <f>F17*E17/1000</f>
        <v>0</v>
      </c>
      <c r="H17" s="57">
        <f t="shared" si="0"/>
        <v>0</v>
      </c>
    </row>
    <row r="18" spans="1:8" ht="39" customHeight="1" x14ac:dyDescent="0.2">
      <c r="A18" s="109">
        <v>9</v>
      </c>
      <c r="B18" s="110"/>
      <c r="C18" s="111" t="s">
        <v>73</v>
      </c>
      <c r="D18" s="110"/>
      <c r="E18" s="109"/>
      <c r="F18" s="128"/>
      <c r="G18" s="57">
        <f>F18*E18/1000</f>
        <v>0</v>
      </c>
      <c r="H18" s="57">
        <f t="shared" si="0"/>
        <v>0</v>
      </c>
    </row>
    <row r="19" spans="1:8" ht="40.5" customHeight="1" x14ac:dyDescent="0.2">
      <c r="A19" s="109">
        <v>10</v>
      </c>
      <c r="B19" s="109"/>
      <c r="C19" s="111" t="s">
        <v>327</v>
      </c>
      <c r="D19" s="110"/>
      <c r="E19" s="109"/>
      <c r="F19" s="128"/>
      <c r="G19" s="57">
        <f>F19*E19/1000</f>
        <v>0</v>
      </c>
      <c r="H19" s="57">
        <f t="shared" si="0"/>
        <v>0</v>
      </c>
    </row>
    <row r="21" spans="1:8" ht="29.25" customHeight="1" x14ac:dyDescent="0.2">
      <c r="A21" s="342" t="s">
        <v>328</v>
      </c>
      <c r="B21" s="342"/>
      <c r="C21" s="342"/>
      <c r="D21" s="342"/>
      <c r="E21" s="342"/>
      <c r="F21" s="342"/>
      <c r="G21" s="342"/>
      <c r="H21" s="342"/>
    </row>
    <row r="22" spans="1:8" x14ac:dyDescent="0.2">
      <c r="C22" s="133"/>
    </row>
  </sheetData>
  <mergeCells count="13">
    <mergeCell ref="A1:H1"/>
    <mergeCell ref="A2:H2"/>
    <mergeCell ref="C3:G3"/>
    <mergeCell ref="C4:F4"/>
    <mergeCell ref="E6:E7"/>
    <mergeCell ref="F6:F7"/>
    <mergeCell ref="G6:H6"/>
    <mergeCell ref="A21:H21"/>
    <mergeCell ref="A9:C9"/>
    <mergeCell ref="A6:A7"/>
    <mergeCell ref="B6:B7"/>
    <mergeCell ref="C6:C7"/>
    <mergeCell ref="D6:D7"/>
  </mergeCells>
  <phoneticPr fontId="7" type="noConversion"/>
  <pageMargins left="0.78749999999999998" right="0.78749999999999998" top="0.69" bottom="0.78749999999999998" header="0.5" footer="0.5"/>
  <pageSetup paperSize="9" scale="82" firstPageNumber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C2694E2-D1AA-471C-B927-1587F5042CE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</vt:i4>
      </vt:variant>
    </vt:vector>
  </HeadingPairs>
  <TitlesOfParts>
    <vt:vector size="14" baseType="lpstr">
      <vt:lpstr>Strona tytułowa</vt:lpstr>
      <vt:lpstr>zbiorcza</vt:lpstr>
      <vt:lpstr>grupa 1</vt:lpstr>
      <vt:lpstr>grupa 2</vt:lpstr>
      <vt:lpstr>grupa 3</vt:lpstr>
      <vt:lpstr>grupa4</vt:lpstr>
      <vt:lpstr>grupa 5</vt:lpstr>
      <vt:lpstr>grupa 6</vt:lpstr>
      <vt:lpstr>grupa 7</vt:lpstr>
      <vt:lpstr>obiekt</vt:lpstr>
      <vt:lpstr>analiza </vt:lpstr>
      <vt:lpstr>'grupa 1'!Obszar_wydruku</vt:lpstr>
      <vt:lpstr>'Strona tytułowa'!Obszar_wydruku</vt:lpstr>
      <vt:lpstr>zbiorcza!Obszar_wydruku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Czapla Mariola</dc:creator>
  <cp:lastModifiedBy>Brusiło-Słoniowska Jowita</cp:lastModifiedBy>
  <cp:revision>1</cp:revision>
  <cp:lastPrinted>2017-11-30T11:15:53Z</cp:lastPrinted>
  <dcterms:created xsi:type="dcterms:W3CDTF">2004-01-27T07:25:44Z</dcterms:created>
  <dcterms:modified xsi:type="dcterms:W3CDTF">2025-02-17T07:30:38Z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85beb9ed-6bcd-445a-8c05-fff56cc825d6</vt:lpwstr>
  </property>
  <property fmtid="{D5CDD505-2E9C-101B-9397-08002B2CF9AE}" pid="3" name="bjSaver">
    <vt:lpwstr>0bNUrVZDeRZ51x7lI1bgJknUH5d/gMz3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Czapla Mariola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10.71.68.204</vt:lpwstr>
  </property>
</Properties>
</file>