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a\Desktop\DI_24_2025 Nowodworska\"/>
    </mc:Choice>
  </mc:AlternateContent>
  <bookViews>
    <workbookView xWindow="0" yWindow="0" windowWidth="21570" windowHeight="8145"/>
  </bookViews>
  <sheets>
    <sheet name="km 3+550" sheetId="5" r:id="rId1"/>
  </sheets>
  <definedNames>
    <definedName name="_xlnm.Print_Area" localSheetId="0">'km 3+550'!$A$1:$H$83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5" l="1"/>
  <c r="H140" i="5"/>
  <c r="H142" i="5" s="1"/>
  <c r="H141" i="5" s="1"/>
  <c r="H131" i="5" l="1"/>
  <c r="H122" i="5"/>
  <c r="H105" i="5"/>
  <c r="H96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7" i="5"/>
  <c r="H76" i="5"/>
  <c r="H75" i="5"/>
  <c r="H74" i="5"/>
  <c r="H73" i="5"/>
  <c r="H72" i="5"/>
  <c r="F71" i="5"/>
  <c r="H71" i="5" s="1"/>
  <c r="H67" i="5"/>
  <c r="H66" i="5"/>
  <c r="H65" i="5"/>
  <c r="H64" i="5"/>
  <c r="H63" i="5"/>
  <c r="H62" i="5"/>
  <c r="H61" i="5"/>
  <c r="H60" i="5"/>
  <c r="G51" i="5" l="1"/>
  <c r="G52" i="5" s="1"/>
  <c r="F55" i="5" l="1"/>
  <c r="H49" i="5" l="1"/>
  <c r="H50" i="5"/>
  <c r="H51" i="5"/>
  <c r="H52" i="5"/>
  <c r="H48" i="5"/>
  <c r="H45" i="5"/>
  <c r="H41" i="5"/>
  <c r="H42" i="5"/>
  <c r="H40" i="5"/>
  <c r="H56" i="5"/>
  <c r="H57" i="5"/>
  <c r="H55" i="5"/>
  <c r="H34" i="5"/>
  <c r="H35" i="5"/>
  <c r="H36" i="5"/>
  <c r="H22" i="5"/>
  <c r="F25" i="5"/>
  <c r="F27" i="5" s="1"/>
  <c r="H27" i="5" s="1"/>
  <c r="F23" i="5"/>
  <c r="H23" i="5" s="1"/>
  <c r="F18" i="5"/>
  <c r="H18" i="5" s="1"/>
  <c r="F20" i="5"/>
  <c r="H20" i="5" s="1"/>
  <c r="F19" i="5"/>
  <c r="F21" i="5" s="1"/>
  <c r="H21" i="5" s="1"/>
  <c r="F10" i="5"/>
  <c r="H10" i="5" l="1"/>
  <c r="F11" i="5"/>
  <c r="F13" i="5"/>
  <c r="H13" i="5" s="1"/>
  <c r="F28" i="5"/>
  <c r="H28" i="5" s="1"/>
  <c r="H25" i="5"/>
  <c r="F14" i="5"/>
  <c r="H14" i="5" s="1"/>
  <c r="H11" i="5"/>
  <c r="F12" i="5"/>
  <c r="H12" i="5" s="1"/>
  <c r="H19" i="5"/>
  <c r="F24" i="5"/>
  <c r="H24" i="5" l="1"/>
  <c r="F26" i="5"/>
  <c r="H26" i="5" l="1"/>
  <c r="F29" i="5"/>
  <c r="H29" i="5" l="1"/>
  <c r="F30" i="5"/>
  <c r="H30" i="5" l="1"/>
  <c r="F31" i="5"/>
  <c r="H31" i="5" s="1"/>
</calcChain>
</file>

<file path=xl/sharedStrings.xml><?xml version="1.0" encoding="utf-8"?>
<sst xmlns="http://schemas.openxmlformats.org/spreadsheetml/2006/main" count="274" uniqueCount="135">
  <si>
    <t>Rodzaj robót</t>
  </si>
  <si>
    <t>Ilość</t>
  </si>
  <si>
    <t>Lp</t>
  </si>
  <si>
    <t>Jedn.</t>
  </si>
  <si>
    <t>m2</t>
  </si>
  <si>
    <t>Podstawa</t>
  </si>
  <si>
    <t>szt</t>
  </si>
  <si>
    <t>Regulacja pionowa studzienek rewizyjnych</t>
  </si>
  <si>
    <t>Wykonanie nawierzchni z betonu asfaltowego AC 11 S - warstwa ścieralna 4cm</t>
  </si>
  <si>
    <t>Skropienie warstw konstrukcyjnych emulsją asfaltową</t>
  </si>
  <si>
    <t>m</t>
  </si>
  <si>
    <t>Ustawienie krawężników betonowych o wymiarach 15x30 cm na ławie betonowej z oporem z betonu C8/10</t>
  </si>
  <si>
    <t>Ustawienie obrzeży betonowych o wymiarach 8x30 cm na ławie z oporem z betonu C8/10 spoiny wypełnione zaprawą cementową</t>
  </si>
  <si>
    <t>Regulacja pionowa wpustów deszczowych</t>
  </si>
  <si>
    <t>kpl.</t>
  </si>
  <si>
    <t>Wykonanie podbudowy z kruszywa łamanego C90/3 (stabilizowanego mechanicznie), grubość warstwy po zagęszczeniu 15 cm (uziarnienie 0/31.5)</t>
  </si>
  <si>
    <t>Rozebranie nawierzchni chodnika z płyt betonowych o wym. 50x50x7, ułożonych na podsypce piaskowej</t>
  </si>
  <si>
    <t>Rozebranie obrzeży betonowych 6x20 na podsypce piaskowej wraz z utylizacją</t>
  </si>
  <si>
    <t>Rozebranie podbudowy z kruszywa łamanego lub naturalnego grub. Warstwy 15 cm wraz z utylizacją</t>
  </si>
  <si>
    <t>Rozebranie nawierzchni z betonu asfaltowego wraz z utylizacją - grubość nawierzchni 4 cm (chodniki)</t>
  </si>
  <si>
    <t>Wykonanie nawierzchni z betonu asfaltowego AC 16 W - warstwa wiążąca 4cm</t>
  </si>
  <si>
    <t>Rozebranie nawierzchi z kostki betonowej gr. 8 cm wraz z utylizacją</t>
  </si>
  <si>
    <t>Wykonanie nawierzchni z kostki betonowej szarej o gr. 8 cm na podsypce z miału kamiennego</t>
  </si>
  <si>
    <t>Rozebranie podbudowy z betonu znajdującej się pod chodnikami bitumicznymi, grubość 15 cm wraz z utylizacją</t>
  </si>
  <si>
    <t>Cena jednostkowa</t>
  </si>
  <si>
    <t>Cena netto</t>
  </si>
  <si>
    <t>Rozebranie nawierzchni z trylinki grubość 15 cm wraz z utylizacją</t>
  </si>
  <si>
    <t>PRACE W OBSZARZE JEZDNI</t>
  </si>
  <si>
    <t>PRACE W OBSZARZE CHODNIKÓW</t>
  </si>
  <si>
    <t>URZĄDZENIA OBCE</t>
  </si>
  <si>
    <t>Likwidacja znaków pionowych wraz ze słupkami</t>
  </si>
  <si>
    <t>Przeniesienie znaków pionowych wraz ze słupkami</t>
  </si>
  <si>
    <t>F-10</t>
  </si>
  <si>
    <t>C-9 z U-5a</t>
  </si>
  <si>
    <t>D-6</t>
  </si>
  <si>
    <t>Montaż znaków pionowych wraz ze słupkami</t>
  </si>
  <si>
    <t>C-2 z D-47</t>
  </si>
  <si>
    <t>D-46</t>
  </si>
  <si>
    <t>F-15</t>
  </si>
  <si>
    <t>F-19</t>
  </si>
  <si>
    <t>Wykonanie oznakowania poziomego grubowarstwowego (P-7a, P-7b, P-1e, P-3b, P-4, P-21a, strzałki, przejścia dla pieszych biało-czerwone) (istniejące i projektowane)</t>
  </si>
  <si>
    <t>Wykonanie oznakowania poziomego cienkowarstwowego - czerwone pola na DDR</t>
  </si>
  <si>
    <t>Wykonanie oznakowania poziomego - symbole barwy białej, cienkowarstwowo (P-23, P-27, BUS)</t>
  </si>
  <si>
    <t>ORGANIZACJA RUCHU - OZNAKOWANIE PIONOWE</t>
  </si>
  <si>
    <t>ORGANIZACJA RUCHU - OZNAKOWANIE POZIOME</t>
  </si>
  <si>
    <t>POZOSTAŁE ELEMENTY</t>
  </si>
  <si>
    <t>Wymiana nakręcanych azyli na przejściach dla pieszych - 2x2 m</t>
  </si>
  <si>
    <t>Montaż pylonu zespolonego ze znakiem C-9 fi 600</t>
  </si>
  <si>
    <t>Montaż tablicy informacyjnej o dofinansowaniu z RFRD</t>
  </si>
  <si>
    <t>ŁĄCZNIE NETTO</t>
  </si>
  <si>
    <t>ŁĄCZNIE BRUTTO</t>
  </si>
  <si>
    <t>VAT</t>
  </si>
  <si>
    <t>Naprawa muru oporowego wzdłuż ul. Zamiejskiej</t>
  </si>
  <si>
    <t>Badanie frezu</t>
  </si>
  <si>
    <t>Wprowadzenie, utrzymanie i likwidacja COR</t>
  </si>
  <si>
    <t>Rozebranie nawierzchni z betonu asfaltowego wraz z odwozem we wskazane miejsce - grubość nawierzchni 12 cm (jezdnia)</t>
  </si>
  <si>
    <t>Wykonanie nawierzchni z betonu asfaltowego AC 16 W - warstwa profilująca 4 cm</t>
  </si>
  <si>
    <t>Rozebranie krawężników betonowych na ławie betonowej wraz z utylizacją betonu z rozbiórki</t>
  </si>
  <si>
    <t>Wykonanie warstwy ulepszonego podłoża z gruntu stabilizowanego cementem lub innym spoiwem hydraulicznym C0,4/0,5 &lt;= 2MPa gr. 15 cm</t>
  </si>
  <si>
    <t>Wykonanie koryta mechanicznie wraz z profilowaniem i zagęszczeniem podłoża w gruntach kat. I-VI głebokość koryta 30 cm z utylizacją urobku</t>
  </si>
  <si>
    <t>Regulacja pionowa urządzeń na sieci wodociągowej lub gazowej</t>
  </si>
  <si>
    <t>Montaż krawężników oddzielających pas dla rowerów</t>
  </si>
  <si>
    <t>Wykonanie trawników dywanowych na skarpach siewiem, z uprzednim humusowaniem torfem organicznym warstwą o grub. 10 cm</t>
  </si>
  <si>
    <t>KOSZTORYS OFERTOWY</t>
  </si>
  <si>
    <t>nazwa wykonawcy</t>
  </si>
  <si>
    <t>Uwaga: Ceny jednostkowe i wartości należy podawać z dokładnością  do 1 grosza</t>
  </si>
  <si>
    <t>(wartość brutto słownie zł: …..................................................................................................  --/100)</t>
  </si>
  <si>
    <t>D.01.02.04</t>
  </si>
  <si>
    <t>D.04.03.01</t>
  </si>
  <si>
    <t>D.05.03.05A</t>
  </si>
  <si>
    <t>D.05.03.05B</t>
  </si>
  <si>
    <t>D.04.01.01</t>
  </si>
  <si>
    <t>D.08.03.01</t>
  </si>
  <si>
    <t>D.08.01.01</t>
  </si>
  <si>
    <t>D.04.05.01</t>
  </si>
  <si>
    <t>D.04.04.01</t>
  </si>
  <si>
    <t>D.05.03.23</t>
  </si>
  <si>
    <t>D.03.02.01</t>
  </si>
  <si>
    <t>D.03.02.01a</t>
  </si>
  <si>
    <t>D.07.02.01</t>
  </si>
  <si>
    <t>D.07.01.01</t>
  </si>
  <si>
    <t>D.09.01.01</t>
  </si>
  <si>
    <t>Dz U nr 2486 z 30_12_2021</t>
  </si>
  <si>
    <t>Remont drogi powiatowej nr 2175D - ul. Nowodworska i ul. Zamiejska w Legnicy</t>
  </si>
  <si>
    <t>budowa kompletnego systemu inteligentnego doświetlenia  z aktywnym znakiem przejścia dla pieszych</t>
  </si>
  <si>
    <t>Budowa kabli nN zasilających  szafki RZK sterowników APP</t>
  </si>
  <si>
    <t>D-01.03.04</t>
  </si>
  <si>
    <t>rozebranie i naprawa nawierzchni z kostki betonowej POLBRUK na podsypce piaskowej</t>
  </si>
  <si>
    <t>Przyłącze energetyczne do szafki RZK sterownika APP układany w ziemi w ziemi na całej długości w rurach osłonowych DVK 50.</t>
  </si>
  <si>
    <t>Przyłącze energetyczne do szafki RZK sterownika APP wciągane do rur  osłonowych kanału technologicznego LEGMAN</t>
  </si>
  <si>
    <t>Sprawdzenie i pomiar kompletnego obwodu 1-fazowego</t>
  </si>
  <si>
    <t>pomiar</t>
  </si>
  <si>
    <t>Sprawdzenie samoczynnego wyłączenia zasilania - pomiar impedancji pętli zwarciowej - pierwszy</t>
  </si>
  <si>
    <t xml:space="preserve">wykonanie uziomu pionowego 3/4 cala miedziowany typu Galmar </t>
  </si>
  <si>
    <t>kpl</t>
  </si>
  <si>
    <t>Zakup kabla YAKXS 4x35mm2</t>
  </si>
  <si>
    <t>Budowa kabli światłowodowych do komunikacji  szafki RZK sterowników APP z Centrum Zarządzania Ruchem</t>
  </si>
  <si>
    <t xml:space="preserve">układanie kabli światłowodowych w gotowym rowie kablowym </t>
  </si>
  <si>
    <t>Wciąganie kabli światłowodowych do rurociągów kablowych z rur HDPE Fi·40·mm metodą ręczną</t>
  </si>
  <si>
    <t>Zakup kabla DAC 2J</t>
  </si>
  <si>
    <t>Zakup kabla DUCT 4J</t>
  </si>
  <si>
    <t>Zakup kabla DUCT 2J</t>
  </si>
  <si>
    <t xml:space="preserve">Montaż złączy końcowych kabli światłowodowych tubowych /przełącznica stojakowa /1 spaj.światłowód </t>
  </si>
  <si>
    <t xml:space="preserve">Montaż złączy końcowych kabli światłowodowych tubowych /przełącznica stojakowa /każdy natępny spaj.światłowód </t>
  </si>
  <si>
    <t>montaż pigtaila SC/APC 1m na przłącznicy</t>
  </si>
  <si>
    <t>Pomiary reflektometryczne linii światłowodowych, pomiary montażowe z przełącznicy, mierzony 1 światłowód (pomiary wstępne + powykonawcze)</t>
  </si>
  <si>
    <t>Pomiary reflektometryczne linii światłowodowych, pomiary montażowe z przełącznicy, dodatek za każdy następny zmierzony światłowód (pomiary wstępne + powykonawcze)</t>
  </si>
  <si>
    <t>Pomiary tłumienności optycznej linii światłowodowych metodą transmisyjną, pomiar przeprowadzany razem z innymi pomiarami, mierzony 1 światłowód (pomiary wstępne + powykonawcze)</t>
  </si>
  <si>
    <t>Pomiary tłumienności optycznej linii światłowodowych metodą transmisyjną, pomiar przeprowadzany razem z innymi pomiarami, dodatek za każdy następny zmierzony światłowód (pomiary wstępne + powykonawcze)</t>
  </si>
  <si>
    <t>Pomiary współczynnika dyspersji chromatycznej światłowodów, zmierzony 1 światłowód (pomiary wstępne + powykonawcze)</t>
  </si>
  <si>
    <t>Pomiary współczynnika dyspersji chromatycznej światłowodów, dodatek za każdy następny zmierzony światłowód (pomiary wstępne + powykonawcze)</t>
  </si>
  <si>
    <t xml:space="preserve">Budowa urządzeń aktywnych przejść dla pieszych APP i inteligentnego doświetlenia przejść dla pieszych. </t>
  </si>
  <si>
    <r>
      <t xml:space="preserve">lokalizacja 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przejście dla pieszych skrzyżowanie ul. Zamiejskiej z ul. Objazdową strona północna</t>
    </r>
    <r>
      <rPr>
        <sz val="11"/>
        <rFont val="Calibri"/>
        <family val="2"/>
        <charset val="238"/>
        <scheme val="minor"/>
      </rPr>
      <t xml:space="preserve">  </t>
    </r>
  </si>
  <si>
    <r>
      <t>●       r</t>
    </r>
    <r>
      <rPr>
        <sz val="11"/>
        <color indexed="8"/>
        <rFont val="Calibri"/>
        <family val="2"/>
        <charset val="238"/>
        <scheme val="minor"/>
      </rPr>
      <t>oboty przygotowawcze i towarzyszące cięcie rowków pod kable niskoprądowe                                        w nawierzchni bitumicznej na gł. 7 cm – 1kpl</t>
    </r>
  </si>
  <si>
    <r>
      <t>●      układanie kabli niskoprądowych do</t>
    </r>
    <r>
      <rPr>
        <sz val="11"/>
        <color indexed="8"/>
        <rFont val="Calibri"/>
        <family val="2"/>
        <charset val="238"/>
        <scheme val="minor"/>
      </rPr>
      <t xml:space="preserve"> rowków w nawierzchni bitumicznej wraz zalaniem masą wiążącą – 1kpl</t>
    </r>
  </si>
  <si>
    <r>
      <t xml:space="preserve">●       </t>
    </r>
    <r>
      <rPr>
        <sz val="11"/>
        <color indexed="8"/>
        <rFont val="Calibri"/>
        <family val="2"/>
        <charset val="238"/>
        <scheme val="minor"/>
      </rPr>
      <t>umieszczenie znaku D-6 w obudowie wraz z lampami ostrzegawczymi fi 200mm montowanymi nad znakiem D-6 – 2 kpl.</t>
    </r>
  </si>
  <si>
    <t xml:space="preserve">●       montaż inteligentnych opraw oświetleniowych montowanych na słupach stalowych wysokości 6 m wraz z fundamentami – 2 kpl </t>
  </si>
  <si>
    <t>●       montaż inteligentnych detektorów ruchu (kamer AI) na słupie na wysokości min. 5,5 m.                         i odległości nie większej niż 5 m od przejścia, podłączenie ich do szafy sterowniczej oraz ustawienie stref detekcji- 1 szt</t>
  </si>
  <si>
    <r>
      <t>●</t>
    </r>
    <r>
      <rPr>
        <sz val="11"/>
        <color indexed="8"/>
        <rFont val="Calibri"/>
        <family val="2"/>
        <charset val="238"/>
        <scheme val="minor"/>
      </rPr>
      <t xml:space="preserve">       montaż szafy sterowniczej wraz ze sterownikiem, </t>
    </r>
    <r>
      <rPr>
        <sz val="11"/>
        <rFont val="Calibri"/>
        <family val="2"/>
        <charset val="238"/>
        <scheme val="minor"/>
      </rPr>
      <t>zasilaczem i routerem</t>
    </r>
    <r>
      <rPr>
        <sz val="11"/>
        <color indexed="8"/>
        <rFont val="Calibri"/>
        <family val="2"/>
        <charset val="238"/>
        <scheme val="minor"/>
      </rPr>
      <t xml:space="preserve"> oraz akumulatorem – 1kpl</t>
    </r>
  </si>
  <si>
    <t>●       integracja inteligentnej inteligentnego przejścia dla pieszych z aplikacją chmurową,</t>
  </si>
  <si>
    <r>
      <t>●</t>
    </r>
    <r>
      <rPr>
        <sz val="11"/>
        <color indexed="8"/>
        <rFont val="Calibri"/>
        <family val="2"/>
        <charset val="238"/>
        <scheme val="minor"/>
      </rPr>
      <t>       podłączenie systemu  – 1kpl</t>
    </r>
  </si>
  <si>
    <r>
      <t xml:space="preserve">lokalizacja 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przejście dla pieszych skrzyżowanie ul. Zamiejskiej z ul. Objazdową strona p0łudniowa</t>
    </r>
  </si>
  <si>
    <r>
      <t>●       r</t>
    </r>
    <r>
      <rPr>
        <sz val="11"/>
        <color indexed="8"/>
        <rFont val="Calibri"/>
        <family val="2"/>
        <charset val="238"/>
        <scheme val="minor"/>
      </rPr>
      <t>oboty przygotowawcze i towarzyszące cięcie rowków pod kable niskoprądowe w nawierzchni bitumicznej na gł. 7 cm – 1kpl</t>
    </r>
  </si>
  <si>
    <t>●       montaż inteligentnych detektorów ruchu (kamer AI) na słupie na wysokości min. 5,5 m. i odległości nie większej niż 5 m od przejścia, podłączenie ich do szafy sterowniczej oraz ustawienie stref detekcji- 1 szt</t>
  </si>
  <si>
    <r>
      <t xml:space="preserve">  lokalizacja 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przejście dla pieszych  ul. Zamiejska 10</t>
    </r>
  </si>
  <si>
    <r>
      <t xml:space="preserve">  lokalizacja 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przejście dla pieszych ul. Nowodworska 61</t>
    </r>
  </si>
  <si>
    <r>
      <t xml:space="preserve">  lokalizacja 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przejście dla pieszych ul. Nowodworska 44 - 46</t>
    </r>
  </si>
  <si>
    <t xml:space="preserve">●       montaż inteligentnych opraw oświetleniowych montowanych na słupach stalowych wysokości 8,5 m wraz z fundamentami – 1 kpl </t>
  </si>
  <si>
    <t>Sporządził:</t>
  </si>
  <si>
    <t>Data sporządzenia:</t>
  </si>
  <si>
    <t>szt.</t>
  </si>
  <si>
    <t>odc.</t>
  </si>
  <si>
    <t>załącznik nr 4 do SWZ DP/24/2025</t>
  </si>
  <si>
    <t>_______________________________</t>
  </si>
  <si>
    <t>(podpis osoby szacującej wartość zamówienia)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</si>
</sst>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3" fontId="5" fillId="0" borderId="5" xfId="0" applyNumberFormat="1" applyFont="1" applyBorder="1" applyAlignment="1">
      <alignment horizontal="left" vertical="center"/>
    </xf>
    <xf numFmtId="2" fontId="0" fillId="0" borderId="5" xfId="0" applyNumberFormat="1" applyBorder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0" fillId="0" borderId="5" xfId="0" applyNumberFormat="1" applyBorder="1"/>
    <xf numFmtId="164" fontId="5" fillId="0" borderId="5" xfId="1" applyNumberFormat="1" applyFont="1" applyBorder="1" applyAlignment="1">
      <alignment horizontal="right"/>
    </xf>
    <xf numFmtId="164" fontId="0" fillId="0" borderId="5" xfId="0" applyNumberFormat="1" applyBorder="1"/>
    <xf numFmtId="164" fontId="5" fillId="0" borderId="5" xfId="1" applyNumberFormat="1" applyFont="1" applyBorder="1"/>
    <xf numFmtId="164" fontId="0" fillId="0" borderId="5" xfId="0" applyNumberFormat="1" applyBorder="1" applyAlignment="1">
      <alignment horizontal="right"/>
    </xf>
    <xf numFmtId="164" fontId="0" fillId="0" borderId="11" xfId="0" applyNumberFormat="1" applyBorder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" fontId="5" fillId="0" borderId="5" xfId="2" applyNumberFormat="1" applyFont="1" applyBorder="1" applyAlignment="1">
      <alignment horizontal="right" vertical="center" wrapText="1"/>
    </xf>
    <xf numFmtId="4" fontId="5" fillId="0" borderId="5" xfId="2" applyNumberFormat="1" applyFont="1" applyBorder="1" applyAlignment="1" applyProtection="1">
      <alignment horizontal="right" vertical="center" wrapText="1"/>
      <protection locked="0"/>
    </xf>
    <xf numFmtId="0" fontId="5" fillId="0" borderId="5" xfId="2" applyFont="1" applyBorder="1" applyAlignment="1">
      <alignment vertical="center" wrapText="1"/>
    </xf>
    <xf numFmtId="0" fontId="5" fillId="0" borderId="5" xfId="3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0" fillId="0" borderId="5" xfId="0" applyFont="1" applyBorder="1" applyAlignment="1">
      <alignment horizontal="left" vertical="center" wrapText="1"/>
    </xf>
    <xf numFmtId="164" fontId="0" fillId="0" borderId="12" xfId="0" applyNumberFormat="1" applyBorder="1" applyAlignment="1">
      <alignment horizontal="right" vertical="center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49" fontId="5" fillId="2" borderId="5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5" xfId="0" applyBorder="1" applyAlignment="1">
      <alignment horizontal="left"/>
    </xf>
    <xf numFmtId="4" fontId="5" fillId="0" borderId="5" xfId="2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right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9" xfId="2" applyNumberFormat="1" applyFont="1" applyBorder="1" applyAlignment="1" applyProtection="1">
      <alignment horizontal="center" vertical="center" wrapText="1"/>
      <protection locked="0"/>
    </xf>
    <xf numFmtId="4" fontId="5" fillId="0" borderId="19" xfId="2" applyNumberFormat="1" applyFont="1" applyBorder="1" applyAlignment="1" applyProtection="1">
      <alignment horizontal="center" vertical="center" wrapText="1"/>
      <protection locked="0"/>
    </xf>
    <xf numFmtId="4" fontId="5" fillId="0" borderId="20" xfId="2" applyNumberFormat="1" applyFont="1" applyBorder="1" applyAlignment="1" applyProtection="1">
      <alignment horizontal="center" vertical="center" wrapText="1"/>
      <protection locked="0"/>
    </xf>
    <xf numFmtId="4" fontId="5" fillId="0" borderId="5" xfId="0" applyNumberFormat="1" applyFont="1" applyBorder="1" applyAlignment="1">
      <alignment horizontal="right" wrapText="1"/>
    </xf>
    <xf numFmtId="4" fontId="5" fillId="0" borderId="5" xfId="2" applyNumberFormat="1" applyFont="1" applyBorder="1" applyAlignment="1" applyProtection="1">
      <alignment horizontal="right" wrapText="1"/>
      <protection locked="0"/>
    </xf>
    <xf numFmtId="0" fontId="5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4" fillId="0" borderId="0" xfId="0" applyFont="1"/>
  </cellXfs>
  <cellStyles count="4">
    <cellStyle name="Normalny" xfId="0" builtinId="0"/>
    <cellStyle name="Normalny 2" xfId="1"/>
    <cellStyle name="Normalny 3" xfId="3"/>
    <cellStyle name="Normalny_PO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K152"/>
  <sheetViews>
    <sheetView tabSelected="1" topLeftCell="A132" zoomScale="85" zoomScaleNormal="85" workbookViewId="0">
      <selection activeCell="P157" sqref="P157"/>
    </sheetView>
  </sheetViews>
  <sheetFormatPr defaultRowHeight="15" x14ac:dyDescent="0.25"/>
  <cols>
    <col min="1" max="1" width="0.140625" customWidth="1"/>
    <col min="2" max="2" width="3.42578125" customWidth="1"/>
    <col min="3" max="3" width="24.5703125" bestFit="1" customWidth="1"/>
    <col min="4" max="4" width="52.5703125" style="2" customWidth="1"/>
    <col min="5" max="5" width="6.140625" style="43" customWidth="1"/>
    <col min="6" max="6" width="13" style="1" customWidth="1"/>
    <col min="7" max="7" width="13.42578125" bestFit="1" customWidth="1"/>
    <col min="8" max="8" width="14.42578125" customWidth="1"/>
  </cols>
  <sheetData>
    <row r="1" spans="2:9" x14ac:dyDescent="0.25">
      <c r="B1" s="2"/>
      <c r="D1" s="1"/>
      <c r="F1"/>
    </row>
    <row r="2" spans="2:9" ht="16.5" customHeight="1" x14ac:dyDescent="0.25">
      <c r="B2" s="26" t="s">
        <v>64</v>
      </c>
      <c r="D2" s="71" t="s">
        <v>132</v>
      </c>
      <c r="E2" s="71"/>
      <c r="F2" s="71"/>
      <c r="G2" s="71"/>
      <c r="H2" s="71"/>
    </row>
    <row r="3" spans="2:9" ht="33.75" customHeight="1" x14ac:dyDescent="0.25">
      <c r="G3" s="1"/>
      <c r="H3" s="18"/>
    </row>
    <row r="4" spans="2:9" x14ac:dyDescent="0.25">
      <c r="G4" s="1"/>
      <c r="H4" s="18"/>
    </row>
    <row r="5" spans="2:9" s="1" customFormat="1" ht="30" customHeight="1" x14ac:dyDescent="0.25">
      <c r="B5" s="74" t="s">
        <v>63</v>
      </c>
      <c r="C5" s="74"/>
      <c r="D5" s="74"/>
      <c r="E5" s="74"/>
      <c r="F5" s="74"/>
      <c r="G5" s="74"/>
      <c r="H5" s="74"/>
    </row>
    <row r="6" spans="2:9" s="1" customFormat="1" ht="15" customHeight="1" x14ac:dyDescent="0.25">
      <c r="B6" s="72" t="s">
        <v>83</v>
      </c>
      <c r="C6" s="72"/>
      <c r="D6" s="72"/>
      <c r="E6" s="72"/>
      <c r="F6" s="72"/>
      <c r="G6" s="72"/>
      <c r="H6" s="72"/>
    </row>
    <row r="7" spans="2:9" s="1" customFormat="1" x14ac:dyDescent="0.25">
      <c r="B7" s="73"/>
      <c r="C7" s="73"/>
      <c r="D7" s="73"/>
      <c r="E7" s="73"/>
      <c r="F7" s="73"/>
      <c r="G7" s="73"/>
      <c r="H7" s="73"/>
      <c r="I7" s="3"/>
    </row>
    <row r="8" spans="2:9" x14ac:dyDescent="0.25">
      <c r="B8" s="59" t="s">
        <v>27</v>
      </c>
      <c r="C8" s="59"/>
      <c r="D8" s="59"/>
      <c r="E8" s="59"/>
      <c r="F8" s="59"/>
      <c r="G8" s="59"/>
      <c r="H8" s="59"/>
    </row>
    <row r="9" spans="2:9" ht="30" x14ac:dyDescent="0.25">
      <c r="B9" s="5" t="s">
        <v>2</v>
      </c>
      <c r="C9" s="5" t="s">
        <v>5</v>
      </c>
      <c r="D9" s="5" t="s">
        <v>0</v>
      </c>
      <c r="E9" s="44" t="s">
        <v>3</v>
      </c>
      <c r="F9" s="5" t="s">
        <v>1</v>
      </c>
      <c r="G9" s="6" t="s">
        <v>24</v>
      </c>
      <c r="H9" s="7" t="s">
        <v>25</v>
      </c>
    </row>
    <row r="10" spans="2:9" ht="45" x14ac:dyDescent="0.25">
      <c r="B10" s="5">
        <v>1</v>
      </c>
      <c r="C10" s="41" t="s">
        <v>67</v>
      </c>
      <c r="D10" s="8" t="s">
        <v>55</v>
      </c>
      <c r="E10" s="44" t="s">
        <v>4</v>
      </c>
      <c r="F10" s="17">
        <f>3951+6573+8060+3836</f>
        <v>22420</v>
      </c>
      <c r="G10" s="21">
        <v>0</v>
      </c>
      <c r="H10" s="24">
        <f t="shared" ref="H10:H12" si="0">F10*G10</f>
        <v>0</v>
      </c>
    </row>
    <row r="11" spans="2:9" x14ac:dyDescent="0.25">
      <c r="B11" s="5">
        <v>2</v>
      </c>
      <c r="C11" s="40" t="s">
        <v>68</v>
      </c>
      <c r="D11" s="8" t="s">
        <v>9</v>
      </c>
      <c r="E11" s="44" t="s">
        <v>4</v>
      </c>
      <c r="F11" s="17">
        <f>F10*3</f>
        <v>67260</v>
      </c>
      <c r="G11" s="21">
        <v>0</v>
      </c>
      <c r="H11" s="24">
        <f t="shared" si="0"/>
        <v>0</v>
      </c>
    </row>
    <row r="12" spans="2:9" ht="30" x14ac:dyDescent="0.25">
      <c r="B12" s="5">
        <v>3</v>
      </c>
      <c r="C12" s="5" t="s">
        <v>69</v>
      </c>
      <c r="D12" s="8" t="s">
        <v>56</v>
      </c>
      <c r="E12" s="44" t="s">
        <v>4</v>
      </c>
      <c r="F12" s="17">
        <f>F10</f>
        <v>22420</v>
      </c>
      <c r="G12" s="21">
        <v>0</v>
      </c>
      <c r="H12" s="24">
        <f t="shared" si="0"/>
        <v>0</v>
      </c>
    </row>
    <row r="13" spans="2:9" ht="30" x14ac:dyDescent="0.25">
      <c r="B13" s="5">
        <v>4</v>
      </c>
      <c r="C13" s="5" t="s">
        <v>69</v>
      </c>
      <c r="D13" s="8" t="s">
        <v>20</v>
      </c>
      <c r="E13" s="44" t="s">
        <v>4</v>
      </c>
      <c r="F13" s="17">
        <f>F10</f>
        <v>22420</v>
      </c>
      <c r="G13" s="21">
        <v>0</v>
      </c>
      <c r="H13" s="24">
        <f>F13*G13</f>
        <v>0</v>
      </c>
    </row>
    <row r="14" spans="2:9" ht="30" x14ac:dyDescent="0.25">
      <c r="B14" s="5">
        <v>5</v>
      </c>
      <c r="C14" s="5" t="s">
        <v>70</v>
      </c>
      <c r="D14" s="8" t="s">
        <v>8</v>
      </c>
      <c r="E14" s="44" t="s">
        <v>4</v>
      </c>
      <c r="F14" s="17">
        <f>F10</f>
        <v>22420</v>
      </c>
      <c r="G14" s="21">
        <v>0</v>
      </c>
      <c r="H14" s="24">
        <f>F14*G14</f>
        <v>0</v>
      </c>
    </row>
    <row r="15" spans="2:9" x14ac:dyDescent="0.25">
      <c r="B15" s="5"/>
    </row>
    <row r="16" spans="2:9" x14ac:dyDescent="0.25">
      <c r="D16" s="9"/>
    </row>
    <row r="17" spans="2:8" x14ac:dyDescent="0.25">
      <c r="B17" s="4" t="s">
        <v>28</v>
      </c>
      <c r="C17" s="4"/>
      <c r="D17" s="4"/>
      <c r="E17" s="44"/>
      <c r="F17" s="4"/>
      <c r="G17" s="4"/>
      <c r="H17" s="4"/>
    </row>
    <row r="18" spans="2:8" ht="30" x14ac:dyDescent="0.25">
      <c r="B18" s="5">
        <v>7</v>
      </c>
      <c r="C18" s="41" t="s">
        <v>67</v>
      </c>
      <c r="D18" s="8" t="s">
        <v>57</v>
      </c>
      <c r="E18" s="44" t="s">
        <v>10</v>
      </c>
      <c r="F18" s="17">
        <f>1450+340+410+1000</f>
        <v>3200</v>
      </c>
      <c r="G18" s="21">
        <v>0</v>
      </c>
      <c r="H18" s="24">
        <f t="shared" ref="H18:H31" si="1">F18*G18</f>
        <v>0</v>
      </c>
    </row>
    <row r="19" spans="2:8" ht="30" x14ac:dyDescent="0.25">
      <c r="B19" s="5">
        <v>8</v>
      </c>
      <c r="C19" s="41" t="s">
        <v>67</v>
      </c>
      <c r="D19" s="8" t="s">
        <v>19</v>
      </c>
      <c r="E19" s="44" t="s">
        <v>4</v>
      </c>
      <c r="F19" s="17">
        <f>1*33+3*25+2.6*16+83*1.2+18*1.2+4*1.2+120*1.2+56*1.4+37*1.4+22*1.4+53*1.5+50*1.5+200*1.5+170*1.5+15*1.5</f>
        <v>1312.6</v>
      </c>
      <c r="G19" s="21">
        <v>0</v>
      </c>
      <c r="H19" s="24">
        <f t="shared" si="1"/>
        <v>0</v>
      </c>
    </row>
    <row r="20" spans="2:8" ht="30" x14ac:dyDescent="0.25">
      <c r="B20" s="5">
        <v>9</v>
      </c>
      <c r="C20" s="41" t="s">
        <v>67</v>
      </c>
      <c r="D20" s="8" t="s">
        <v>16</v>
      </c>
      <c r="E20" s="44" t="s">
        <v>4</v>
      </c>
      <c r="F20" s="17">
        <f>32*1.5+370*1.5+166*1.5+163*1.5+20*1.5+36*1.5</f>
        <v>1180.5</v>
      </c>
      <c r="G20" s="21">
        <v>0</v>
      </c>
      <c r="H20" s="24">
        <f t="shared" si="1"/>
        <v>0</v>
      </c>
    </row>
    <row r="21" spans="2:8" ht="45" x14ac:dyDescent="0.25">
      <c r="B21" s="5">
        <v>10</v>
      </c>
      <c r="C21" s="41" t="s">
        <v>67</v>
      </c>
      <c r="D21" s="8" t="s">
        <v>23</v>
      </c>
      <c r="E21" s="44" t="s">
        <v>4</v>
      </c>
      <c r="F21" s="17">
        <f>F19</f>
        <v>1312.6</v>
      </c>
      <c r="G21" s="21">
        <v>0</v>
      </c>
      <c r="H21" s="24">
        <f t="shared" si="1"/>
        <v>0</v>
      </c>
    </row>
    <row r="22" spans="2:8" ht="30" x14ac:dyDescent="0.25">
      <c r="B22" s="5">
        <v>11</v>
      </c>
      <c r="C22" s="41" t="s">
        <v>67</v>
      </c>
      <c r="D22" s="8" t="s">
        <v>26</v>
      </c>
      <c r="E22" s="44" t="s">
        <v>4</v>
      </c>
      <c r="F22" s="17">
        <v>140</v>
      </c>
      <c r="G22" s="21">
        <v>0</v>
      </c>
      <c r="H22" s="24">
        <f t="shared" si="1"/>
        <v>0</v>
      </c>
    </row>
    <row r="23" spans="2:8" ht="30" x14ac:dyDescent="0.25">
      <c r="B23" s="5">
        <v>12</v>
      </c>
      <c r="C23" s="41" t="s">
        <v>67</v>
      </c>
      <c r="D23" s="8" t="s">
        <v>21</v>
      </c>
      <c r="E23" s="44" t="s">
        <v>4</v>
      </c>
      <c r="F23" s="17">
        <f>110+155+145*2+137*2</f>
        <v>829</v>
      </c>
      <c r="G23" s="21">
        <v>0</v>
      </c>
      <c r="H23" s="24">
        <f t="shared" si="1"/>
        <v>0</v>
      </c>
    </row>
    <row r="24" spans="2:8" ht="30" x14ac:dyDescent="0.25">
      <c r="B24" s="5">
        <v>13</v>
      </c>
      <c r="C24" s="41" t="s">
        <v>67</v>
      </c>
      <c r="D24" s="8" t="s">
        <v>18</v>
      </c>
      <c r="E24" s="44" t="s">
        <v>4</v>
      </c>
      <c r="F24" s="17">
        <f>F22+F23+F20</f>
        <v>2149.5</v>
      </c>
      <c r="G24" s="21">
        <v>0</v>
      </c>
      <c r="H24" s="24">
        <f t="shared" si="1"/>
        <v>0</v>
      </c>
    </row>
    <row r="25" spans="2:8" ht="30" x14ac:dyDescent="0.25">
      <c r="B25" s="5">
        <v>14</v>
      </c>
      <c r="C25" s="41" t="s">
        <v>67</v>
      </c>
      <c r="D25" s="8" t="s">
        <v>17</v>
      </c>
      <c r="E25" s="44" t="s">
        <v>10</v>
      </c>
      <c r="F25" s="17">
        <f>400+160+1400+80+145*2+137*2</f>
        <v>2604</v>
      </c>
      <c r="G25" s="21">
        <v>0</v>
      </c>
      <c r="H25" s="24">
        <f t="shared" si="1"/>
        <v>0</v>
      </c>
    </row>
    <row r="26" spans="2:8" ht="45" x14ac:dyDescent="0.25">
      <c r="B26" s="5">
        <v>15</v>
      </c>
      <c r="C26" s="4" t="s">
        <v>71</v>
      </c>
      <c r="D26" s="8" t="s">
        <v>59</v>
      </c>
      <c r="E26" s="44" t="s">
        <v>4</v>
      </c>
      <c r="F26" s="17">
        <f>F24+F23+F22+F6+F20</f>
        <v>4299</v>
      </c>
      <c r="G26" s="21">
        <v>0</v>
      </c>
      <c r="H26" s="24">
        <f t="shared" si="1"/>
        <v>0</v>
      </c>
    </row>
    <row r="27" spans="2:8" ht="45" x14ac:dyDescent="0.25">
      <c r="B27" s="5">
        <v>16</v>
      </c>
      <c r="C27" s="4" t="s">
        <v>72</v>
      </c>
      <c r="D27" s="8" t="s">
        <v>12</v>
      </c>
      <c r="E27" s="44" t="s">
        <v>10</v>
      </c>
      <c r="F27" s="17">
        <f>F25</f>
        <v>2604</v>
      </c>
      <c r="G27" s="21">
        <v>0</v>
      </c>
      <c r="H27" s="24">
        <f t="shared" si="1"/>
        <v>0</v>
      </c>
    </row>
    <row r="28" spans="2:8" ht="30" x14ac:dyDescent="0.25">
      <c r="B28" s="5">
        <v>17</v>
      </c>
      <c r="C28" s="4" t="s">
        <v>73</v>
      </c>
      <c r="D28" s="8" t="s">
        <v>11</v>
      </c>
      <c r="E28" s="44" t="s">
        <v>10</v>
      </c>
      <c r="F28" s="17">
        <f>F18</f>
        <v>3200</v>
      </c>
      <c r="G28" s="21">
        <v>0</v>
      </c>
      <c r="H28" s="24">
        <f t="shared" si="1"/>
        <v>0</v>
      </c>
    </row>
    <row r="29" spans="2:8" ht="45" x14ac:dyDescent="0.25">
      <c r="B29" s="5">
        <v>18</v>
      </c>
      <c r="C29" s="4" t="s">
        <v>74</v>
      </c>
      <c r="D29" s="8" t="s">
        <v>58</v>
      </c>
      <c r="E29" s="44" t="s">
        <v>4</v>
      </c>
      <c r="F29" s="17">
        <f>F26</f>
        <v>4299</v>
      </c>
      <c r="G29" s="21">
        <v>0</v>
      </c>
      <c r="H29" s="24">
        <f t="shared" si="1"/>
        <v>0</v>
      </c>
    </row>
    <row r="30" spans="2:8" ht="45" x14ac:dyDescent="0.25">
      <c r="B30" s="5">
        <v>19</v>
      </c>
      <c r="C30" s="4" t="s">
        <v>75</v>
      </c>
      <c r="D30" s="8" t="s">
        <v>15</v>
      </c>
      <c r="E30" s="44" t="s">
        <v>4</v>
      </c>
      <c r="F30" s="17">
        <f>F29</f>
        <v>4299</v>
      </c>
      <c r="G30" s="21">
        <v>0</v>
      </c>
      <c r="H30" s="24">
        <f t="shared" si="1"/>
        <v>0</v>
      </c>
    </row>
    <row r="31" spans="2:8" ht="30" x14ac:dyDescent="0.25">
      <c r="B31" s="5">
        <v>20</v>
      </c>
      <c r="C31" s="4" t="s">
        <v>76</v>
      </c>
      <c r="D31" s="8" t="s">
        <v>22</v>
      </c>
      <c r="E31" s="44"/>
      <c r="F31" s="17">
        <f>F30</f>
        <v>4299</v>
      </c>
      <c r="G31" s="21">
        <v>0</v>
      </c>
      <c r="H31" s="24">
        <f t="shared" si="1"/>
        <v>0</v>
      </c>
    </row>
    <row r="32" spans="2:8" x14ac:dyDescent="0.25">
      <c r="D32" s="9"/>
    </row>
    <row r="33" spans="2:8" x14ac:dyDescent="0.25">
      <c r="B33" s="16" t="s">
        <v>29</v>
      </c>
      <c r="C33" s="16"/>
      <c r="D33" s="16"/>
      <c r="E33" s="48"/>
      <c r="F33" s="16"/>
      <c r="G33" s="16"/>
      <c r="H33" s="16"/>
    </row>
    <row r="34" spans="2:8" x14ac:dyDescent="0.25">
      <c r="B34" s="5">
        <v>21</v>
      </c>
      <c r="C34" s="5" t="s">
        <v>77</v>
      </c>
      <c r="D34" s="8" t="s">
        <v>13</v>
      </c>
      <c r="E34" s="44" t="s">
        <v>6</v>
      </c>
      <c r="F34" s="17">
        <v>55</v>
      </c>
      <c r="G34" s="21">
        <v>0</v>
      </c>
      <c r="H34" s="24">
        <f>F34*G34</f>
        <v>0</v>
      </c>
    </row>
    <row r="35" spans="2:8" x14ac:dyDescent="0.25">
      <c r="B35" s="5">
        <v>22</v>
      </c>
      <c r="C35" s="5" t="s">
        <v>77</v>
      </c>
      <c r="D35" s="8" t="s">
        <v>7</v>
      </c>
      <c r="E35" s="44" t="s">
        <v>6</v>
      </c>
      <c r="F35" s="17">
        <v>67</v>
      </c>
      <c r="G35" s="21">
        <v>0</v>
      </c>
      <c r="H35" s="24">
        <f>F35*G35</f>
        <v>0</v>
      </c>
    </row>
    <row r="36" spans="2:8" ht="30" x14ac:dyDescent="0.25">
      <c r="B36" s="5">
        <v>23</v>
      </c>
      <c r="C36" s="5" t="s">
        <v>78</v>
      </c>
      <c r="D36" s="8" t="s">
        <v>60</v>
      </c>
      <c r="E36" s="44" t="s">
        <v>6</v>
      </c>
      <c r="F36" s="17">
        <v>10</v>
      </c>
      <c r="G36" s="21">
        <v>0</v>
      </c>
      <c r="H36" s="24">
        <f>F36*G36</f>
        <v>0</v>
      </c>
    </row>
    <row r="37" spans="2:8" x14ac:dyDescent="0.25">
      <c r="D37" s="9"/>
    </row>
    <row r="38" spans="2:8" x14ac:dyDescent="0.25">
      <c r="B38" s="13" t="s">
        <v>43</v>
      </c>
      <c r="C38" s="14"/>
      <c r="D38" s="14"/>
      <c r="E38" s="45"/>
      <c r="F38" s="14"/>
      <c r="G38" s="14"/>
      <c r="H38" s="15"/>
    </row>
    <row r="39" spans="2:8" x14ac:dyDescent="0.25">
      <c r="B39" s="10" t="s">
        <v>30</v>
      </c>
      <c r="C39" s="10"/>
      <c r="D39" s="10"/>
      <c r="E39" s="44"/>
      <c r="F39" s="10"/>
      <c r="G39" s="4"/>
      <c r="H39" s="4"/>
    </row>
    <row r="40" spans="2:8" x14ac:dyDescent="0.25">
      <c r="B40" s="5">
        <v>24</v>
      </c>
      <c r="C40" s="5" t="s">
        <v>67</v>
      </c>
      <c r="D40" s="10" t="s">
        <v>32</v>
      </c>
      <c r="E40" s="44" t="s">
        <v>6</v>
      </c>
      <c r="F40" s="19">
        <v>2</v>
      </c>
      <c r="G40" s="24">
        <v>0</v>
      </c>
      <c r="H40" s="24">
        <f>F40*G40</f>
        <v>0</v>
      </c>
    </row>
    <row r="41" spans="2:8" x14ac:dyDescent="0.25">
      <c r="B41" s="5">
        <v>25</v>
      </c>
      <c r="C41" s="5" t="s">
        <v>67</v>
      </c>
      <c r="D41" s="10" t="s">
        <v>33</v>
      </c>
      <c r="E41" s="44" t="s">
        <v>6</v>
      </c>
      <c r="F41" s="19">
        <v>8</v>
      </c>
      <c r="G41" s="24">
        <v>0</v>
      </c>
      <c r="H41" s="24">
        <f t="shared" ref="H41:H42" si="2">F41*G41</f>
        <v>0</v>
      </c>
    </row>
    <row r="42" spans="2:8" x14ac:dyDescent="0.25">
      <c r="B42" s="5">
        <v>26</v>
      </c>
      <c r="C42" s="5" t="s">
        <v>67</v>
      </c>
      <c r="D42" s="10" t="s">
        <v>34</v>
      </c>
      <c r="E42" s="44" t="s">
        <v>6</v>
      </c>
      <c r="F42" s="19">
        <v>10</v>
      </c>
      <c r="G42" s="24">
        <v>0</v>
      </c>
      <c r="H42" s="24">
        <f t="shared" si="2"/>
        <v>0</v>
      </c>
    </row>
    <row r="43" spans="2:8" x14ac:dyDescent="0.25">
      <c r="D43" s="9"/>
    </row>
    <row r="44" spans="2:8" x14ac:dyDescent="0.25">
      <c r="B44" s="59" t="s">
        <v>31</v>
      </c>
      <c r="C44" s="59"/>
      <c r="D44" s="59"/>
      <c r="E44" s="59"/>
      <c r="F44" s="59"/>
      <c r="G44" s="59"/>
      <c r="H44" s="59"/>
    </row>
    <row r="45" spans="2:8" x14ac:dyDescent="0.25">
      <c r="B45" s="5">
        <v>27</v>
      </c>
      <c r="C45" s="5" t="s">
        <v>79</v>
      </c>
      <c r="D45" s="10" t="s">
        <v>32</v>
      </c>
      <c r="E45" s="44" t="s">
        <v>6</v>
      </c>
      <c r="F45" s="19">
        <v>2</v>
      </c>
      <c r="G45" s="24">
        <v>0</v>
      </c>
      <c r="H45" s="24">
        <f>F45*G45</f>
        <v>0</v>
      </c>
    </row>
    <row r="46" spans="2:8" x14ac:dyDescent="0.25">
      <c r="D46" s="9"/>
    </row>
    <row r="47" spans="2:8" x14ac:dyDescent="0.25">
      <c r="B47" s="59" t="s">
        <v>35</v>
      </c>
      <c r="C47" s="59"/>
      <c r="D47" s="59"/>
      <c r="E47" s="59"/>
      <c r="F47" s="59"/>
      <c r="G47" s="59"/>
      <c r="H47" s="59"/>
    </row>
    <row r="48" spans="2:8" x14ac:dyDescent="0.25">
      <c r="B48" s="5">
        <v>28</v>
      </c>
      <c r="C48" s="5" t="s">
        <v>79</v>
      </c>
      <c r="D48" s="10" t="s">
        <v>36</v>
      </c>
      <c r="E48" s="44" t="s">
        <v>6</v>
      </c>
      <c r="F48" s="19">
        <v>1</v>
      </c>
      <c r="G48" s="24">
        <v>0</v>
      </c>
      <c r="H48" s="24">
        <f>F48*G48</f>
        <v>0</v>
      </c>
    </row>
    <row r="49" spans="2:8" x14ac:dyDescent="0.25">
      <c r="B49" s="5">
        <v>29</v>
      </c>
      <c r="C49" s="5" t="s">
        <v>79</v>
      </c>
      <c r="D49" s="10" t="s">
        <v>37</v>
      </c>
      <c r="E49" s="44" t="s">
        <v>6</v>
      </c>
      <c r="F49" s="19">
        <v>1</v>
      </c>
      <c r="G49" s="24">
        <v>0</v>
      </c>
      <c r="H49" s="24">
        <f t="shared" ref="H49:H52" si="3">F49*G49</f>
        <v>0</v>
      </c>
    </row>
    <row r="50" spans="2:8" x14ac:dyDescent="0.25">
      <c r="B50" s="5">
        <v>30</v>
      </c>
      <c r="C50" s="5" t="s">
        <v>79</v>
      </c>
      <c r="D50" s="10" t="s">
        <v>38</v>
      </c>
      <c r="E50" s="44" t="s">
        <v>6</v>
      </c>
      <c r="F50" s="19">
        <v>1</v>
      </c>
      <c r="G50" s="24">
        <v>0</v>
      </c>
      <c r="H50" s="24">
        <f t="shared" si="3"/>
        <v>0</v>
      </c>
    </row>
    <row r="51" spans="2:8" ht="48.75" customHeight="1" x14ac:dyDescent="0.25">
      <c r="B51" s="5">
        <v>31</v>
      </c>
      <c r="C51" s="5" t="s">
        <v>79</v>
      </c>
      <c r="D51" s="10" t="s">
        <v>32</v>
      </c>
      <c r="E51" s="44" t="s">
        <v>6</v>
      </c>
      <c r="F51" s="19">
        <v>1</v>
      </c>
      <c r="G51" s="24">
        <f>G50</f>
        <v>0</v>
      </c>
      <c r="H51" s="24">
        <f t="shared" si="3"/>
        <v>0</v>
      </c>
    </row>
    <row r="52" spans="2:8" x14ac:dyDescent="0.25">
      <c r="B52" s="5">
        <v>32</v>
      </c>
      <c r="C52" s="5" t="s">
        <v>79</v>
      </c>
      <c r="D52" s="10" t="s">
        <v>39</v>
      </c>
      <c r="E52" s="44" t="s">
        <v>6</v>
      </c>
      <c r="F52" s="19">
        <v>15</v>
      </c>
      <c r="G52" s="24">
        <f>G51</f>
        <v>0</v>
      </c>
      <c r="H52" s="24">
        <f t="shared" si="3"/>
        <v>0</v>
      </c>
    </row>
    <row r="53" spans="2:8" x14ac:dyDescent="0.25">
      <c r="D53" s="9"/>
    </row>
    <row r="54" spans="2:8" x14ac:dyDescent="0.25">
      <c r="B54" s="59" t="s">
        <v>44</v>
      </c>
      <c r="C54" s="59"/>
      <c r="D54" s="59"/>
      <c r="E54" s="59"/>
      <c r="F54" s="59"/>
      <c r="G54" s="59"/>
      <c r="H54" s="59"/>
    </row>
    <row r="55" spans="2:8" ht="60" x14ac:dyDescent="0.25">
      <c r="B55" s="5">
        <v>33</v>
      </c>
      <c r="C55" s="5" t="s">
        <v>80</v>
      </c>
      <c r="D55" s="11" t="s">
        <v>40</v>
      </c>
      <c r="E55" s="44" t="s">
        <v>4</v>
      </c>
      <c r="F55" s="17">
        <f>940+780</f>
        <v>1720</v>
      </c>
      <c r="G55" s="24">
        <v>0</v>
      </c>
      <c r="H55" s="24">
        <f>F55*G55</f>
        <v>0</v>
      </c>
    </row>
    <row r="56" spans="2:8" ht="30" x14ac:dyDescent="0.25">
      <c r="B56" s="5">
        <v>34</v>
      </c>
      <c r="C56" s="5" t="s">
        <v>80</v>
      </c>
      <c r="D56" s="11" t="s">
        <v>41</v>
      </c>
      <c r="E56" s="44" t="s">
        <v>4</v>
      </c>
      <c r="F56" s="17">
        <v>1400</v>
      </c>
      <c r="G56" s="24">
        <v>0</v>
      </c>
      <c r="H56" s="24">
        <f t="shared" ref="H56:H57" si="4">F56*G56</f>
        <v>0</v>
      </c>
    </row>
    <row r="57" spans="2:8" ht="30" x14ac:dyDescent="0.25">
      <c r="B57" s="5">
        <v>35</v>
      </c>
      <c r="C57" s="5" t="s">
        <v>80</v>
      </c>
      <c r="D57" s="11" t="s">
        <v>42</v>
      </c>
      <c r="E57" s="44" t="s">
        <v>4</v>
      </c>
      <c r="F57" s="17">
        <v>76.760000000000005</v>
      </c>
      <c r="G57" s="24">
        <v>0</v>
      </c>
      <c r="H57" s="24">
        <f t="shared" si="4"/>
        <v>0</v>
      </c>
    </row>
    <row r="58" spans="2:8" x14ac:dyDescent="0.25">
      <c r="D58" s="9"/>
    </row>
    <row r="59" spans="2:8" x14ac:dyDescent="0.25">
      <c r="B59" s="59" t="s">
        <v>45</v>
      </c>
      <c r="C59" s="59"/>
      <c r="D59" s="59"/>
      <c r="E59" s="59"/>
      <c r="F59" s="59"/>
      <c r="G59" s="59"/>
      <c r="H59" s="59"/>
    </row>
    <row r="60" spans="2:8" ht="30" x14ac:dyDescent="0.25">
      <c r="B60" s="5">
        <v>36</v>
      </c>
      <c r="C60" s="5" t="s">
        <v>79</v>
      </c>
      <c r="D60" s="8" t="s">
        <v>46</v>
      </c>
      <c r="E60" s="44" t="s">
        <v>6</v>
      </c>
      <c r="F60" s="20">
        <v>8</v>
      </c>
      <c r="G60" s="23">
        <v>0</v>
      </c>
      <c r="H60" s="22">
        <f t="shared" ref="H60:H67" si="5">F60*G60</f>
        <v>0</v>
      </c>
    </row>
    <row r="61" spans="2:8" x14ac:dyDescent="0.25">
      <c r="B61" s="5">
        <v>37</v>
      </c>
      <c r="C61" s="5" t="s">
        <v>79</v>
      </c>
      <c r="D61" s="8" t="s">
        <v>47</v>
      </c>
      <c r="E61" s="44" t="s">
        <v>6</v>
      </c>
      <c r="F61" s="20">
        <v>8</v>
      </c>
      <c r="G61" s="23">
        <v>0</v>
      </c>
      <c r="H61" s="22">
        <f t="shared" si="5"/>
        <v>0</v>
      </c>
    </row>
    <row r="62" spans="2:8" x14ac:dyDescent="0.25">
      <c r="B62" s="5">
        <v>38</v>
      </c>
      <c r="C62" s="5" t="s">
        <v>79</v>
      </c>
      <c r="D62" s="10" t="s">
        <v>48</v>
      </c>
      <c r="E62" s="44" t="s">
        <v>6</v>
      </c>
      <c r="F62" s="20">
        <v>1</v>
      </c>
      <c r="G62" s="22">
        <v>0</v>
      </c>
      <c r="H62" s="22">
        <f t="shared" si="5"/>
        <v>0</v>
      </c>
    </row>
    <row r="63" spans="2:8" x14ac:dyDescent="0.25">
      <c r="B63" s="5">
        <v>39</v>
      </c>
      <c r="C63" s="5"/>
      <c r="D63" s="10" t="s">
        <v>52</v>
      </c>
      <c r="E63" s="44" t="s">
        <v>4</v>
      </c>
      <c r="F63" s="20">
        <v>350</v>
      </c>
      <c r="G63" s="22">
        <v>0</v>
      </c>
      <c r="H63" s="22">
        <f t="shared" si="5"/>
        <v>0</v>
      </c>
    </row>
    <row r="64" spans="2:8" x14ac:dyDescent="0.25">
      <c r="B64" s="5">
        <v>40</v>
      </c>
      <c r="C64" s="5" t="s">
        <v>82</v>
      </c>
      <c r="D64" s="10" t="s">
        <v>53</v>
      </c>
      <c r="E64" s="44" t="s">
        <v>14</v>
      </c>
      <c r="F64" s="20">
        <v>1</v>
      </c>
      <c r="G64" s="22">
        <v>0</v>
      </c>
      <c r="H64" s="22">
        <f t="shared" si="5"/>
        <v>0</v>
      </c>
    </row>
    <row r="65" spans="2:8" x14ac:dyDescent="0.25">
      <c r="B65" s="5">
        <v>41</v>
      </c>
      <c r="C65" s="5" t="s">
        <v>79</v>
      </c>
      <c r="D65" s="10" t="s">
        <v>61</v>
      </c>
      <c r="E65" s="44" t="s">
        <v>10</v>
      </c>
      <c r="F65" s="20">
        <v>2268</v>
      </c>
      <c r="G65" s="22">
        <v>0</v>
      </c>
      <c r="H65" s="22">
        <f t="shared" si="5"/>
        <v>0</v>
      </c>
    </row>
    <row r="66" spans="2:8" x14ac:dyDescent="0.25">
      <c r="B66" s="5">
        <v>42</v>
      </c>
      <c r="C66" s="5" t="s">
        <v>79</v>
      </c>
      <c r="D66" s="10" t="s">
        <v>54</v>
      </c>
      <c r="E66" s="44" t="s">
        <v>14</v>
      </c>
      <c r="F66" s="20">
        <v>1</v>
      </c>
      <c r="G66" s="22">
        <v>0</v>
      </c>
      <c r="H66" s="22">
        <f t="shared" si="5"/>
        <v>0</v>
      </c>
    </row>
    <row r="67" spans="2:8" ht="45" x14ac:dyDescent="0.25">
      <c r="B67" s="5">
        <v>43</v>
      </c>
      <c r="C67" s="5" t="s">
        <v>81</v>
      </c>
      <c r="D67" s="11" t="s">
        <v>62</v>
      </c>
      <c r="E67" s="44" t="s">
        <v>4</v>
      </c>
      <c r="F67" s="20">
        <v>2500</v>
      </c>
      <c r="G67" s="22">
        <v>0</v>
      </c>
      <c r="H67" s="22">
        <f t="shared" si="5"/>
        <v>0</v>
      </c>
    </row>
    <row r="68" spans="2:8" x14ac:dyDescent="0.25">
      <c r="D68" s="9"/>
    </row>
    <row r="69" spans="2:8" x14ac:dyDescent="0.25">
      <c r="B69" s="70" t="s">
        <v>84</v>
      </c>
      <c r="C69" s="70"/>
      <c r="D69" s="70"/>
      <c r="E69" s="70"/>
      <c r="F69" s="70"/>
      <c r="G69" s="70"/>
      <c r="H69" s="70"/>
    </row>
    <row r="70" spans="2:8" x14ac:dyDescent="0.25">
      <c r="B70" s="59" t="s">
        <v>85</v>
      </c>
      <c r="C70" s="59"/>
      <c r="D70" s="59"/>
      <c r="E70" s="59"/>
      <c r="F70" s="59"/>
      <c r="G70" s="59"/>
      <c r="H70" s="59"/>
    </row>
    <row r="71" spans="2:8" ht="30" x14ac:dyDescent="0.25">
      <c r="B71" s="5">
        <v>44</v>
      </c>
      <c r="C71" s="42" t="s">
        <v>86</v>
      </c>
      <c r="D71" s="29" t="s">
        <v>87</v>
      </c>
      <c r="E71" s="49" t="s">
        <v>4</v>
      </c>
      <c r="F71" s="30">
        <f>17+3+2</f>
        <v>22</v>
      </c>
      <c r="G71" s="30">
        <v>0</v>
      </c>
      <c r="H71" s="31">
        <f>F71*G71</f>
        <v>0</v>
      </c>
    </row>
    <row r="72" spans="2:8" ht="45" x14ac:dyDescent="0.25">
      <c r="B72" s="5">
        <v>45</v>
      </c>
      <c r="C72" s="42" t="s">
        <v>86</v>
      </c>
      <c r="D72" s="32" t="s">
        <v>88</v>
      </c>
      <c r="E72" s="49" t="s">
        <v>10</v>
      </c>
      <c r="F72" s="30">
        <v>133</v>
      </c>
      <c r="G72" s="30">
        <v>0</v>
      </c>
      <c r="H72" s="31">
        <f t="shared" ref="H72:H77" si="6">G72*F72</f>
        <v>0</v>
      </c>
    </row>
    <row r="73" spans="2:8" ht="45" x14ac:dyDescent="0.25">
      <c r="B73" s="5">
        <v>46</v>
      </c>
      <c r="C73" s="42" t="s">
        <v>86</v>
      </c>
      <c r="D73" s="32" t="s">
        <v>89</v>
      </c>
      <c r="E73" s="49" t="s">
        <v>10</v>
      </c>
      <c r="F73" s="30">
        <v>395</v>
      </c>
      <c r="G73" s="30">
        <v>0</v>
      </c>
      <c r="H73" s="31">
        <f t="shared" si="6"/>
        <v>0</v>
      </c>
    </row>
    <row r="74" spans="2:8" ht="30" x14ac:dyDescent="0.25">
      <c r="B74" s="5">
        <v>47</v>
      </c>
      <c r="C74" s="42" t="s">
        <v>86</v>
      </c>
      <c r="D74" s="33" t="s">
        <v>90</v>
      </c>
      <c r="E74" s="46" t="s">
        <v>91</v>
      </c>
      <c r="F74" s="34">
        <v>5</v>
      </c>
      <c r="G74" s="34">
        <v>0</v>
      </c>
      <c r="H74" s="31">
        <f t="shared" si="6"/>
        <v>0</v>
      </c>
    </row>
    <row r="75" spans="2:8" ht="30" x14ac:dyDescent="0.25">
      <c r="B75" s="5">
        <v>48</v>
      </c>
      <c r="C75" s="42" t="s">
        <v>86</v>
      </c>
      <c r="D75" s="33" t="s">
        <v>92</v>
      </c>
      <c r="E75" s="46" t="s">
        <v>91</v>
      </c>
      <c r="F75" s="34">
        <v>5</v>
      </c>
      <c r="G75" s="34">
        <v>0</v>
      </c>
      <c r="H75" s="31">
        <f t="shared" si="6"/>
        <v>0</v>
      </c>
    </row>
    <row r="76" spans="2:8" ht="30" x14ac:dyDescent="0.25">
      <c r="B76" s="5">
        <v>49</v>
      </c>
      <c r="C76" s="42" t="s">
        <v>86</v>
      </c>
      <c r="D76" s="33" t="s">
        <v>93</v>
      </c>
      <c r="E76" s="46" t="s">
        <v>94</v>
      </c>
      <c r="F76" s="34">
        <v>5</v>
      </c>
      <c r="G76" s="34">
        <v>0</v>
      </c>
      <c r="H76" s="31">
        <f t="shared" si="6"/>
        <v>0</v>
      </c>
    </row>
    <row r="77" spans="2:8" x14ac:dyDescent="0.25">
      <c r="B77" s="5">
        <v>50</v>
      </c>
      <c r="C77" s="42" t="s">
        <v>86</v>
      </c>
      <c r="D77" s="33" t="s">
        <v>95</v>
      </c>
      <c r="E77" s="46" t="s">
        <v>10</v>
      </c>
      <c r="F77" s="34">
        <v>574</v>
      </c>
      <c r="G77" s="34">
        <v>0</v>
      </c>
      <c r="H77" s="31">
        <f t="shared" si="6"/>
        <v>0</v>
      </c>
    </row>
    <row r="78" spans="2:8" x14ac:dyDescent="0.25">
      <c r="D78" s="9"/>
    </row>
    <row r="79" spans="2:8" x14ac:dyDescent="0.25">
      <c r="B79" s="59" t="s">
        <v>96</v>
      </c>
      <c r="C79" s="59"/>
      <c r="D79" s="59"/>
      <c r="E79" s="59"/>
      <c r="F79" s="59"/>
      <c r="G79" s="59"/>
      <c r="H79" s="59"/>
    </row>
    <row r="80" spans="2:8" ht="30" x14ac:dyDescent="0.25">
      <c r="B80" s="5">
        <v>51</v>
      </c>
      <c r="C80" s="42" t="s">
        <v>86</v>
      </c>
      <c r="D80" s="33" t="s">
        <v>97</v>
      </c>
      <c r="E80" s="46" t="s">
        <v>10</v>
      </c>
      <c r="F80" s="34">
        <v>110</v>
      </c>
      <c r="G80" s="34">
        <v>0</v>
      </c>
      <c r="H80" s="31">
        <f t="shared" ref="H80:H93" si="7">G80*F80</f>
        <v>0</v>
      </c>
    </row>
    <row r="81" spans="2:8" ht="30" x14ac:dyDescent="0.25">
      <c r="B81" s="5">
        <v>52</v>
      </c>
      <c r="C81" s="42" t="s">
        <v>86</v>
      </c>
      <c r="D81" s="33" t="s">
        <v>98</v>
      </c>
      <c r="E81" s="46" t="s">
        <v>10</v>
      </c>
      <c r="F81" s="34">
        <v>389</v>
      </c>
      <c r="G81" s="34">
        <v>0</v>
      </c>
      <c r="H81" s="31">
        <f t="shared" si="7"/>
        <v>0</v>
      </c>
    </row>
    <row r="82" spans="2:8" x14ac:dyDescent="0.25">
      <c r="B82" s="5">
        <v>53</v>
      </c>
      <c r="C82" s="42" t="s">
        <v>86</v>
      </c>
      <c r="D82" s="33" t="s">
        <v>99</v>
      </c>
      <c r="E82" s="46" t="s">
        <v>10</v>
      </c>
      <c r="F82" s="34">
        <v>125</v>
      </c>
      <c r="G82" s="34">
        <v>0</v>
      </c>
      <c r="H82" s="31">
        <f>F82*G82</f>
        <v>0</v>
      </c>
    </row>
    <row r="83" spans="2:8" x14ac:dyDescent="0.25">
      <c r="B83" s="5">
        <v>54</v>
      </c>
      <c r="C83" s="42" t="s">
        <v>86</v>
      </c>
      <c r="D83" s="33" t="s">
        <v>100</v>
      </c>
      <c r="E83" s="46" t="s">
        <v>10</v>
      </c>
      <c r="F83" s="34">
        <v>188</v>
      </c>
      <c r="G83" s="34">
        <v>0</v>
      </c>
      <c r="H83" s="31">
        <f>F83*G83</f>
        <v>0</v>
      </c>
    </row>
    <row r="84" spans="2:8" x14ac:dyDescent="0.25">
      <c r="B84" s="5">
        <v>55</v>
      </c>
      <c r="C84" s="42" t="s">
        <v>86</v>
      </c>
      <c r="D84" s="33" t="s">
        <v>101</v>
      </c>
      <c r="E84" s="46" t="s">
        <v>10</v>
      </c>
      <c r="F84" s="34">
        <v>254</v>
      </c>
      <c r="G84" s="34">
        <v>0</v>
      </c>
      <c r="H84" s="31">
        <f>F84*G84</f>
        <v>0</v>
      </c>
    </row>
    <row r="85" spans="2:8" ht="30" x14ac:dyDescent="0.25">
      <c r="B85" s="5">
        <v>56</v>
      </c>
      <c r="C85" s="42" t="s">
        <v>86</v>
      </c>
      <c r="D85" s="33" t="s">
        <v>102</v>
      </c>
      <c r="E85" s="46" t="s">
        <v>130</v>
      </c>
      <c r="F85" s="34">
        <v>4</v>
      </c>
      <c r="G85" s="34">
        <v>0</v>
      </c>
      <c r="H85" s="31">
        <f t="shared" si="7"/>
        <v>0</v>
      </c>
    </row>
    <row r="86" spans="2:8" ht="45" x14ac:dyDescent="0.25">
      <c r="B86" s="5">
        <v>57</v>
      </c>
      <c r="C86" s="42" t="s">
        <v>86</v>
      </c>
      <c r="D86" s="33" t="s">
        <v>103</v>
      </c>
      <c r="E86" s="46" t="s">
        <v>130</v>
      </c>
      <c r="F86" s="34">
        <v>8</v>
      </c>
      <c r="G86" s="34">
        <v>0</v>
      </c>
      <c r="H86" s="31">
        <f>G86*F86</f>
        <v>0</v>
      </c>
    </row>
    <row r="87" spans="2:8" x14ac:dyDescent="0.25">
      <c r="B87" s="5">
        <v>58</v>
      </c>
      <c r="C87" s="42" t="s">
        <v>86</v>
      </c>
      <c r="D87" s="33" t="s">
        <v>104</v>
      </c>
      <c r="E87" s="46" t="s">
        <v>6</v>
      </c>
      <c r="F87" s="34">
        <v>16</v>
      </c>
      <c r="G87" s="34">
        <v>0</v>
      </c>
      <c r="H87" s="31">
        <f>F87*G87</f>
        <v>0</v>
      </c>
    </row>
    <row r="88" spans="2:8" ht="45" x14ac:dyDescent="0.25">
      <c r="B88" s="5">
        <v>59</v>
      </c>
      <c r="C88" s="42" t="s">
        <v>86</v>
      </c>
      <c r="D88" s="33" t="s">
        <v>105</v>
      </c>
      <c r="E88" s="46" t="s">
        <v>131</v>
      </c>
      <c r="F88" s="34">
        <v>3</v>
      </c>
      <c r="G88" s="34">
        <v>0</v>
      </c>
      <c r="H88" s="31">
        <f t="shared" si="7"/>
        <v>0</v>
      </c>
    </row>
    <row r="89" spans="2:8" ht="60" x14ac:dyDescent="0.25">
      <c r="B89" s="5">
        <v>60</v>
      </c>
      <c r="C89" s="42" t="s">
        <v>86</v>
      </c>
      <c r="D89" s="33" t="s">
        <v>106</v>
      </c>
      <c r="E89" s="46" t="s">
        <v>131</v>
      </c>
      <c r="F89" s="34">
        <v>5</v>
      </c>
      <c r="G89" s="34">
        <v>0</v>
      </c>
      <c r="H89" s="31">
        <f t="shared" si="7"/>
        <v>0</v>
      </c>
    </row>
    <row r="90" spans="2:8" ht="60" x14ac:dyDescent="0.25">
      <c r="B90" s="5">
        <v>61</v>
      </c>
      <c r="C90" s="42" t="s">
        <v>86</v>
      </c>
      <c r="D90" s="33" t="s">
        <v>107</v>
      </c>
      <c r="E90" s="46" t="s">
        <v>131</v>
      </c>
      <c r="F90" s="34">
        <v>3</v>
      </c>
      <c r="G90" s="34">
        <v>0</v>
      </c>
      <c r="H90" s="31">
        <f t="shared" si="7"/>
        <v>0</v>
      </c>
    </row>
    <row r="91" spans="2:8" ht="60" x14ac:dyDescent="0.25">
      <c r="B91" s="5">
        <v>62</v>
      </c>
      <c r="C91" s="42" t="s">
        <v>86</v>
      </c>
      <c r="D91" s="33" t="s">
        <v>108</v>
      </c>
      <c r="E91" s="46" t="s">
        <v>131</v>
      </c>
      <c r="F91" s="34">
        <v>5</v>
      </c>
      <c r="G91" s="34">
        <v>0</v>
      </c>
      <c r="H91" s="31">
        <f t="shared" si="7"/>
        <v>0</v>
      </c>
    </row>
    <row r="92" spans="2:8" ht="45" x14ac:dyDescent="0.25">
      <c r="B92" s="5">
        <v>63</v>
      </c>
      <c r="C92" s="42" t="s">
        <v>86</v>
      </c>
      <c r="D92" s="33" t="s">
        <v>109</v>
      </c>
      <c r="E92" s="46" t="s">
        <v>131</v>
      </c>
      <c r="F92" s="34">
        <v>3</v>
      </c>
      <c r="G92" s="34">
        <v>0</v>
      </c>
      <c r="H92" s="31">
        <f t="shared" si="7"/>
        <v>0</v>
      </c>
    </row>
    <row r="93" spans="2:8" ht="45" x14ac:dyDescent="0.25">
      <c r="B93" s="5">
        <v>64</v>
      </c>
      <c r="C93" s="42" t="s">
        <v>86</v>
      </c>
      <c r="D93" s="33" t="s">
        <v>110</v>
      </c>
      <c r="E93" s="46" t="s">
        <v>131</v>
      </c>
      <c r="F93" s="34">
        <v>5</v>
      </c>
      <c r="G93" s="34">
        <v>0</v>
      </c>
      <c r="H93" s="31">
        <f t="shared" si="7"/>
        <v>0</v>
      </c>
    </row>
    <row r="94" spans="2:8" x14ac:dyDescent="0.25">
      <c r="D94" s="9"/>
    </row>
    <row r="95" spans="2:8" x14ac:dyDescent="0.25">
      <c r="B95" s="5" t="s">
        <v>111</v>
      </c>
      <c r="C95" s="5"/>
      <c r="D95" s="10"/>
      <c r="E95" s="44"/>
      <c r="F95" s="7"/>
      <c r="G95" s="5"/>
      <c r="H95" s="5"/>
    </row>
    <row r="96" spans="2:8" ht="30" x14ac:dyDescent="0.25">
      <c r="B96" s="61">
        <v>65</v>
      </c>
      <c r="C96" s="62" t="s">
        <v>86</v>
      </c>
      <c r="D96" s="35" t="s">
        <v>112</v>
      </c>
      <c r="E96" s="63" t="s">
        <v>94</v>
      </c>
      <c r="F96" s="68">
        <v>1</v>
      </c>
      <c r="G96" s="68">
        <v>0</v>
      </c>
      <c r="H96" s="69">
        <f>F96*G96</f>
        <v>0</v>
      </c>
    </row>
    <row r="97" spans="2:8" ht="45" x14ac:dyDescent="0.25">
      <c r="B97" s="61"/>
      <c r="C97" s="62"/>
      <c r="D97" s="36" t="s">
        <v>113</v>
      </c>
      <c r="E97" s="63"/>
      <c r="F97" s="68"/>
      <c r="G97" s="68"/>
      <c r="H97" s="69"/>
    </row>
    <row r="98" spans="2:8" ht="45" x14ac:dyDescent="0.25">
      <c r="B98" s="61"/>
      <c r="C98" s="62"/>
      <c r="D98" s="36" t="s">
        <v>114</v>
      </c>
      <c r="E98" s="63"/>
      <c r="F98" s="68"/>
      <c r="G98" s="68"/>
      <c r="H98" s="69"/>
    </row>
    <row r="99" spans="2:8" ht="45" x14ac:dyDescent="0.25">
      <c r="B99" s="61"/>
      <c r="C99" s="62"/>
      <c r="D99" s="29" t="s">
        <v>115</v>
      </c>
      <c r="E99" s="63"/>
      <c r="F99" s="68"/>
      <c r="G99" s="68"/>
      <c r="H99" s="69"/>
    </row>
    <row r="100" spans="2:8" ht="45" x14ac:dyDescent="0.25">
      <c r="B100" s="61"/>
      <c r="C100" s="62"/>
      <c r="D100" s="36" t="s">
        <v>116</v>
      </c>
      <c r="E100" s="63"/>
      <c r="F100" s="68"/>
      <c r="G100" s="68"/>
      <c r="H100" s="69"/>
    </row>
    <row r="101" spans="2:8" ht="75" x14ac:dyDescent="0.25">
      <c r="B101" s="61"/>
      <c r="C101" s="62"/>
      <c r="D101" s="36" t="s">
        <v>117</v>
      </c>
      <c r="E101" s="63"/>
      <c r="F101" s="68"/>
      <c r="G101" s="68"/>
      <c r="H101" s="69"/>
    </row>
    <row r="102" spans="2:8" ht="30" x14ac:dyDescent="0.25">
      <c r="B102" s="61"/>
      <c r="C102" s="62"/>
      <c r="D102" s="37" t="s">
        <v>118</v>
      </c>
      <c r="E102" s="63"/>
      <c r="F102" s="68"/>
      <c r="G102" s="68"/>
      <c r="H102" s="69"/>
    </row>
    <row r="103" spans="2:8" ht="30" x14ac:dyDescent="0.25">
      <c r="B103" s="61"/>
      <c r="C103" s="62"/>
      <c r="D103" s="36" t="s">
        <v>119</v>
      </c>
      <c r="E103" s="63"/>
      <c r="F103" s="68"/>
      <c r="G103" s="68"/>
      <c r="H103" s="69"/>
    </row>
    <row r="104" spans="2:8" x14ac:dyDescent="0.25">
      <c r="B104" s="61"/>
      <c r="C104" s="62"/>
      <c r="D104" s="37" t="s">
        <v>120</v>
      </c>
      <c r="E104" s="63"/>
      <c r="F104" s="68"/>
      <c r="G104" s="68"/>
      <c r="H104" s="69"/>
    </row>
    <row r="105" spans="2:8" ht="30" x14ac:dyDescent="0.25">
      <c r="B105" s="61">
        <v>66</v>
      </c>
      <c r="C105" s="62" t="s">
        <v>86</v>
      </c>
      <c r="D105" s="35" t="s">
        <v>121</v>
      </c>
      <c r="E105" s="63" t="s">
        <v>94</v>
      </c>
      <c r="F105" s="64">
        <v>1</v>
      </c>
      <c r="G105" s="64">
        <v>0</v>
      </c>
      <c r="H105" s="60">
        <f>F105*G105</f>
        <v>0</v>
      </c>
    </row>
    <row r="106" spans="2:8" ht="45" x14ac:dyDescent="0.25">
      <c r="B106" s="61"/>
      <c r="C106" s="62"/>
      <c r="D106" s="36" t="s">
        <v>122</v>
      </c>
      <c r="E106" s="63"/>
      <c r="F106" s="64"/>
      <c r="G106" s="64"/>
      <c r="H106" s="60"/>
    </row>
    <row r="107" spans="2:8" ht="45" x14ac:dyDescent="0.25">
      <c r="B107" s="61"/>
      <c r="C107" s="62"/>
      <c r="D107" s="36" t="s">
        <v>114</v>
      </c>
      <c r="E107" s="63"/>
      <c r="F107" s="64"/>
      <c r="G107" s="64"/>
      <c r="H107" s="60"/>
    </row>
    <row r="108" spans="2:8" ht="45" x14ac:dyDescent="0.25">
      <c r="B108" s="61"/>
      <c r="C108" s="62"/>
      <c r="D108" s="29" t="s">
        <v>115</v>
      </c>
      <c r="E108" s="63"/>
      <c r="F108" s="64"/>
      <c r="G108" s="64"/>
      <c r="H108" s="60"/>
    </row>
    <row r="109" spans="2:8" ht="45" x14ac:dyDescent="0.25">
      <c r="B109" s="61"/>
      <c r="C109" s="62"/>
      <c r="D109" s="36" t="s">
        <v>116</v>
      </c>
      <c r="E109" s="63"/>
      <c r="F109" s="64"/>
      <c r="G109" s="64"/>
      <c r="H109" s="60"/>
    </row>
    <row r="110" spans="2:8" ht="60" x14ac:dyDescent="0.25">
      <c r="B110" s="61"/>
      <c r="C110" s="62"/>
      <c r="D110" s="36" t="s">
        <v>123</v>
      </c>
      <c r="E110" s="63"/>
      <c r="F110" s="64"/>
      <c r="G110" s="64"/>
      <c r="H110" s="60"/>
    </row>
    <row r="111" spans="2:8" ht="30" x14ac:dyDescent="0.25">
      <c r="B111" s="61"/>
      <c r="C111" s="62"/>
      <c r="D111" s="37" t="s">
        <v>118</v>
      </c>
      <c r="E111" s="63"/>
      <c r="F111" s="64"/>
      <c r="G111" s="64"/>
      <c r="H111" s="60"/>
    </row>
    <row r="112" spans="2:8" ht="30" x14ac:dyDescent="0.25">
      <c r="B112" s="61"/>
      <c r="C112" s="62"/>
      <c r="D112" s="36" t="s">
        <v>119</v>
      </c>
      <c r="E112" s="63"/>
      <c r="F112" s="64"/>
      <c r="G112" s="64"/>
      <c r="H112" s="60"/>
    </row>
    <row r="113" spans="2:8" x14ac:dyDescent="0.25">
      <c r="B113" s="61"/>
      <c r="C113" s="62"/>
      <c r="D113" s="37" t="s">
        <v>120</v>
      </c>
      <c r="E113" s="63"/>
      <c r="F113" s="64"/>
      <c r="G113" s="64"/>
      <c r="H113" s="60"/>
    </row>
    <row r="114" spans="2:8" x14ac:dyDescent="0.25">
      <c r="B114" s="61">
        <v>67</v>
      </c>
      <c r="C114" s="62" t="s">
        <v>86</v>
      </c>
      <c r="D114" s="38" t="s">
        <v>124</v>
      </c>
      <c r="E114" s="63" t="s">
        <v>94</v>
      </c>
      <c r="F114" s="64">
        <v>1</v>
      </c>
      <c r="G114" s="64">
        <v>0</v>
      </c>
      <c r="H114" s="65">
        <f>F114*G114</f>
        <v>0</v>
      </c>
    </row>
    <row r="115" spans="2:8" ht="45" x14ac:dyDescent="0.25">
      <c r="B115" s="61"/>
      <c r="C115" s="62"/>
      <c r="D115" s="36" t="s">
        <v>122</v>
      </c>
      <c r="E115" s="63"/>
      <c r="F115" s="64"/>
      <c r="G115" s="64"/>
      <c r="H115" s="66"/>
    </row>
    <row r="116" spans="2:8" ht="45" x14ac:dyDescent="0.25">
      <c r="B116" s="61"/>
      <c r="C116" s="62"/>
      <c r="D116" s="36" t="s">
        <v>114</v>
      </c>
      <c r="E116" s="63"/>
      <c r="F116" s="64"/>
      <c r="G116" s="64"/>
      <c r="H116" s="66"/>
    </row>
    <row r="117" spans="2:8" ht="45" x14ac:dyDescent="0.25">
      <c r="B117" s="61"/>
      <c r="C117" s="62"/>
      <c r="D117" s="29" t="s">
        <v>115</v>
      </c>
      <c r="E117" s="63"/>
      <c r="F117" s="64"/>
      <c r="G117" s="64"/>
      <c r="H117" s="66"/>
    </row>
    <row r="118" spans="2:8" ht="45" x14ac:dyDescent="0.25">
      <c r="B118" s="61"/>
      <c r="C118" s="62"/>
      <c r="D118" s="36" t="s">
        <v>116</v>
      </c>
      <c r="E118" s="63"/>
      <c r="F118" s="64"/>
      <c r="G118" s="64"/>
      <c r="H118" s="66"/>
    </row>
    <row r="119" spans="2:8" ht="60" x14ac:dyDescent="0.25">
      <c r="B119" s="61"/>
      <c r="C119" s="62"/>
      <c r="D119" s="36" t="s">
        <v>123</v>
      </c>
      <c r="E119" s="63"/>
      <c r="F119" s="64"/>
      <c r="G119" s="64"/>
      <c r="H119" s="66"/>
    </row>
    <row r="120" spans="2:8" ht="30" x14ac:dyDescent="0.25">
      <c r="B120" s="61"/>
      <c r="C120" s="62"/>
      <c r="D120" s="37" t="s">
        <v>118</v>
      </c>
      <c r="E120" s="63"/>
      <c r="F120" s="64"/>
      <c r="G120" s="64"/>
      <c r="H120" s="66"/>
    </row>
    <row r="121" spans="2:8" ht="30" x14ac:dyDescent="0.25">
      <c r="B121" s="61"/>
      <c r="C121" s="62"/>
      <c r="D121" s="36" t="s">
        <v>119</v>
      </c>
      <c r="E121" s="63"/>
      <c r="F121" s="64"/>
      <c r="G121" s="64"/>
      <c r="H121" s="67"/>
    </row>
    <row r="122" spans="2:8" x14ac:dyDescent="0.25">
      <c r="B122" s="61">
        <v>68</v>
      </c>
      <c r="C122" s="62" t="s">
        <v>86</v>
      </c>
      <c r="D122" s="38" t="s">
        <v>125</v>
      </c>
      <c r="E122" s="63" t="s">
        <v>94</v>
      </c>
      <c r="F122" s="64">
        <v>1</v>
      </c>
      <c r="G122" s="64">
        <v>0</v>
      </c>
      <c r="H122" s="60">
        <f>F122*G122</f>
        <v>0</v>
      </c>
    </row>
    <row r="123" spans="2:8" ht="45" x14ac:dyDescent="0.25">
      <c r="B123" s="61"/>
      <c r="C123" s="62"/>
      <c r="D123" s="36" t="s">
        <v>122</v>
      </c>
      <c r="E123" s="63"/>
      <c r="F123" s="64"/>
      <c r="G123" s="64"/>
      <c r="H123" s="60"/>
    </row>
    <row r="124" spans="2:8" ht="45" x14ac:dyDescent="0.25">
      <c r="B124" s="61"/>
      <c r="C124" s="62"/>
      <c r="D124" s="36" t="s">
        <v>114</v>
      </c>
      <c r="E124" s="63"/>
      <c r="F124" s="64"/>
      <c r="G124" s="64"/>
      <c r="H124" s="60"/>
    </row>
    <row r="125" spans="2:8" ht="45" x14ac:dyDescent="0.25">
      <c r="B125" s="61"/>
      <c r="C125" s="62"/>
      <c r="D125" s="29" t="s">
        <v>115</v>
      </c>
      <c r="E125" s="63"/>
      <c r="F125" s="64"/>
      <c r="G125" s="64"/>
      <c r="H125" s="60"/>
    </row>
    <row r="126" spans="2:8" ht="45" x14ac:dyDescent="0.25">
      <c r="B126" s="61"/>
      <c r="C126" s="62"/>
      <c r="D126" s="36" t="s">
        <v>116</v>
      </c>
      <c r="E126" s="63"/>
      <c r="F126" s="64"/>
      <c r="G126" s="64"/>
      <c r="H126" s="60"/>
    </row>
    <row r="127" spans="2:8" ht="60" x14ac:dyDescent="0.25">
      <c r="B127" s="61"/>
      <c r="C127" s="62"/>
      <c r="D127" s="36" t="s">
        <v>123</v>
      </c>
      <c r="E127" s="63"/>
      <c r="F127" s="64"/>
      <c r="G127" s="64"/>
      <c r="H127" s="60"/>
    </row>
    <row r="128" spans="2:8" ht="30" x14ac:dyDescent="0.25">
      <c r="B128" s="61"/>
      <c r="C128" s="62"/>
      <c r="D128" s="37" t="s">
        <v>118</v>
      </c>
      <c r="E128" s="63"/>
      <c r="F128" s="64"/>
      <c r="G128" s="64"/>
      <c r="H128" s="60"/>
    </row>
    <row r="129" spans="2:8" ht="30" x14ac:dyDescent="0.25">
      <c r="B129" s="61"/>
      <c r="C129" s="62"/>
      <c r="D129" s="36" t="s">
        <v>119</v>
      </c>
      <c r="E129" s="63"/>
      <c r="F129" s="64"/>
      <c r="G129" s="64"/>
      <c r="H129" s="60"/>
    </row>
    <row r="130" spans="2:8" x14ac:dyDescent="0.25">
      <c r="B130" s="61"/>
      <c r="C130" s="62"/>
      <c r="D130" s="37" t="s">
        <v>120</v>
      </c>
      <c r="E130" s="63"/>
      <c r="F130" s="64"/>
      <c r="G130" s="64"/>
      <c r="H130" s="60"/>
    </row>
    <row r="131" spans="2:8" ht="30" x14ac:dyDescent="0.25">
      <c r="B131" s="61">
        <v>69</v>
      </c>
      <c r="C131" s="62" t="s">
        <v>86</v>
      </c>
      <c r="D131" s="38" t="s">
        <v>126</v>
      </c>
      <c r="E131" s="63" t="s">
        <v>94</v>
      </c>
      <c r="F131" s="64">
        <v>1</v>
      </c>
      <c r="G131" s="64">
        <v>0</v>
      </c>
      <c r="H131" s="60">
        <f>F131*G131</f>
        <v>0</v>
      </c>
    </row>
    <row r="132" spans="2:8" ht="45" x14ac:dyDescent="0.25">
      <c r="B132" s="61"/>
      <c r="C132" s="62"/>
      <c r="D132" s="36" t="s">
        <v>122</v>
      </c>
      <c r="E132" s="63"/>
      <c r="F132" s="64"/>
      <c r="G132" s="64"/>
      <c r="H132" s="60"/>
    </row>
    <row r="133" spans="2:8" ht="45" x14ac:dyDescent="0.25">
      <c r="B133" s="61"/>
      <c r="C133" s="62"/>
      <c r="D133" s="36" t="s">
        <v>114</v>
      </c>
      <c r="E133" s="63"/>
      <c r="F133" s="64"/>
      <c r="G133" s="64"/>
      <c r="H133" s="60"/>
    </row>
    <row r="134" spans="2:8" ht="45" x14ac:dyDescent="0.25">
      <c r="B134" s="61"/>
      <c r="C134" s="62"/>
      <c r="D134" s="29" t="s">
        <v>115</v>
      </c>
      <c r="E134" s="63"/>
      <c r="F134" s="64"/>
      <c r="G134" s="64"/>
      <c r="H134" s="60"/>
    </row>
    <row r="135" spans="2:8" ht="45" x14ac:dyDescent="0.25">
      <c r="B135" s="61"/>
      <c r="C135" s="62"/>
      <c r="D135" s="36" t="s">
        <v>127</v>
      </c>
      <c r="E135" s="63"/>
      <c r="F135" s="64"/>
      <c r="G135" s="64"/>
      <c r="H135" s="60"/>
    </row>
    <row r="136" spans="2:8" ht="60" x14ac:dyDescent="0.25">
      <c r="B136" s="61"/>
      <c r="C136" s="62"/>
      <c r="D136" s="36" t="s">
        <v>123</v>
      </c>
      <c r="E136" s="63"/>
      <c r="F136" s="64"/>
      <c r="G136" s="64"/>
      <c r="H136" s="60"/>
    </row>
    <row r="137" spans="2:8" ht="30" x14ac:dyDescent="0.25">
      <c r="B137" s="61"/>
      <c r="C137" s="62"/>
      <c r="D137" s="37" t="s">
        <v>118</v>
      </c>
      <c r="E137" s="63"/>
      <c r="F137" s="64"/>
      <c r="G137" s="64"/>
      <c r="H137" s="60"/>
    </row>
    <row r="138" spans="2:8" ht="30" x14ac:dyDescent="0.25">
      <c r="B138" s="61"/>
      <c r="C138" s="62"/>
      <c r="D138" s="36" t="s">
        <v>119</v>
      </c>
      <c r="E138" s="63"/>
      <c r="F138" s="64"/>
      <c r="G138" s="64"/>
      <c r="H138" s="60"/>
    </row>
    <row r="139" spans="2:8" ht="15.75" thickBot="1" x14ac:dyDescent="0.3">
      <c r="B139" s="61"/>
      <c r="C139" s="62"/>
      <c r="D139" s="37" t="s">
        <v>120</v>
      </c>
      <c r="E139" s="63"/>
      <c r="F139" s="64"/>
      <c r="G139" s="64"/>
      <c r="H139" s="60"/>
    </row>
    <row r="140" spans="2:8" ht="15.75" thickBot="1" x14ac:dyDescent="0.3">
      <c r="B140" s="50" t="s">
        <v>49</v>
      </c>
      <c r="C140" s="51"/>
      <c r="D140" s="51"/>
      <c r="E140" s="51"/>
      <c r="F140" s="51"/>
      <c r="G140" s="52"/>
      <c r="H140" s="39">
        <f>SUM(H10:H67,H71:H77,H80:H93,H96,H105,H114,H122,H131)</f>
        <v>0</v>
      </c>
    </row>
    <row r="141" spans="2:8" ht="15.75" thickBot="1" x14ac:dyDescent="0.3">
      <c r="B141" s="53" t="s">
        <v>51</v>
      </c>
      <c r="C141" s="54"/>
      <c r="D141" s="54"/>
      <c r="E141" s="54"/>
      <c r="F141" s="54"/>
      <c r="G141" s="55"/>
      <c r="H141" s="25">
        <f>H142-H140</f>
        <v>0</v>
      </c>
    </row>
    <row r="142" spans="2:8" ht="15.75" thickBot="1" x14ac:dyDescent="0.3">
      <c r="B142" s="56" t="s">
        <v>50</v>
      </c>
      <c r="C142" s="57"/>
      <c r="D142" s="57"/>
      <c r="E142" s="57"/>
      <c r="F142" s="57"/>
      <c r="G142" s="58"/>
      <c r="H142" s="12">
        <f>H140*1.23</f>
        <v>0</v>
      </c>
    </row>
    <row r="144" spans="2:8" x14ac:dyDescent="0.25">
      <c r="B144" t="s">
        <v>65</v>
      </c>
      <c r="C144" s="27"/>
      <c r="D144" s="27"/>
      <c r="E144" s="47"/>
    </row>
    <row r="145" spans="2:11" x14ac:dyDescent="0.25">
      <c r="B145" s="27"/>
      <c r="C145" s="27"/>
      <c r="D145" s="27"/>
      <c r="E145" s="47"/>
      <c r="F145" s="28"/>
      <c r="H145" s="18"/>
    </row>
    <row r="146" spans="2:11" x14ac:dyDescent="0.25">
      <c r="B146" s="27"/>
      <c r="C146" s="27"/>
      <c r="D146" s="27"/>
      <c r="E146" s="47"/>
      <c r="F146" s="28"/>
      <c r="H146" s="18"/>
    </row>
    <row r="147" spans="2:11" x14ac:dyDescent="0.25">
      <c r="B147" t="s">
        <v>66</v>
      </c>
      <c r="D147"/>
      <c r="F147" s="28"/>
      <c r="H147" s="18"/>
    </row>
    <row r="148" spans="2:11" x14ac:dyDescent="0.25">
      <c r="F148"/>
      <c r="H148" s="18"/>
    </row>
    <row r="149" spans="2:11" x14ac:dyDescent="0.25">
      <c r="B149" t="s">
        <v>128</v>
      </c>
    </row>
    <row r="150" spans="2:11" x14ac:dyDescent="0.25">
      <c r="B150" t="s">
        <v>129</v>
      </c>
    </row>
    <row r="151" spans="2:11" ht="17.25" x14ac:dyDescent="0.3">
      <c r="E151" s="75"/>
      <c r="F151" s="75" t="s">
        <v>133</v>
      </c>
      <c r="G151" s="75"/>
      <c r="H151" s="75"/>
      <c r="I151" s="75"/>
      <c r="J151" s="75"/>
      <c r="K151" s="75"/>
    </row>
    <row r="152" spans="2:11" ht="17.25" x14ac:dyDescent="0.3">
      <c r="E152" s="75"/>
      <c r="F152" s="75" t="s">
        <v>134</v>
      </c>
      <c r="G152" s="75"/>
      <c r="H152" s="75"/>
      <c r="I152" s="75"/>
      <c r="J152" s="75"/>
      <c r="K152" s="75"/>
    </row>
  </sheetData>
  <mergeCells count="44">
    <mergeCell ref="B69:H69"/>
    <mergeCell ref="B70:H70"/>
    <mergeCell ref="D2:H2"/>
    <mergeCell ref="B6:H7"/>
    <mergeCell ref="B5:H5"/>
    <mergeCell ref="B8:H8"/>
    <mergeCell ref="B59:H59"/>
    <mergeCell ref="B79:H79"/>
    <mergeCell ref="B96:B104"/>
    <mergeCell ref="C96:C104"/>
    <mergeCell ref="E96:E104"/>
    <mergeCell ref="F96:F104"/>
    <mergeCell ref="G96:G104"/>
    <mergeCell ref="H96:H104"/>
    <mergeCell ref="F122:F130"/>
    <mergeCell ref="G122:G130"/>
    <mergeCell ref="H105:H113"/>
    <mergeCell ref="B114:B121"/>
    <mergeCell ref="C114:C121"/>
    <mergeCell ref="E114:E121"/>
    <mergeCell ref="F114:F121"/>
    <mergeCell ref="G114:G121"/>
    <mergeCell ref="H114:H121"/>
    <mergeCell ref="B105:B113"/>
    <mergeCell ref="C105:C113"/>
    <mergeCell ref="E105:E113"/>
    <mergeCell ref="F105:F113"/>
    <mergeCell ref="G105:G113"/>
    <mergeCell ref="B140:G140"/>
    <mergeCell ref="B141:G141"/>
    <mergeCell ref="B142:G142"/>
    <mergeCell ref="B44:H44"/>
    <mergeCell ref="B47:H47"/>
    <mergeCell ref="B54:H54"/>
    <mergeCell ref="H122:H130"/>
    <mergeCell ref="B131:B139"/>
    <mergeCell ref="C131:C139"/>
    <mergeCell ref="E131:E139"/>
    <mergeCell ref="F131:F139"/>
    <mergeCell ref="G131:G139"/>
    <mergeCell ref="H131:H139"/>
    <mergeCell ref="B122:B130"/>
    <mergeCell ref="C122:C130"/>
    <mergeCell ref="E122:E130"/>
  </mergeCells>
  <phoneticPr fontId="4" type="noConversion"/>
  <pageMargins left="0.7" right="0.7" top="0.75" bottom="0.75" header="0.3" footer="0.3"/>
  <pageSetup paperSize="9" scale="67" orientation="portrait" r:id="rId1"/>
  <rowBreaks count="1" manualBreakCount="1"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km 3+550</vt:lpstr>
      <vt:lpstr>'km 3+550'!Obszar_wydruku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Tuszyńska</dc:creator>
  <cp:lastModifiedBy>Natalia</cp:lastModifiedBy>
  <cp:lastPrinted>2025-04-25T11:28:12Z</cp:lastPrinted>
  <dcterms:created xsi:type="dcterms:W3CDTF">2016-10-11T07:20:54Z</dcterms:created>
  <dcterms:modified xsi:type="dcterms:W3CDTF">2025-04-30T05:08:32Z</dcterms:modified>
</cp:coreProperties>
</file>