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 codeName="{80610A8E-5010-04F8-B4C4-4C4527662162}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a.bojdo\AppData\Local\Temp\ezdpuw\20250515083201919\"/>
    </mc:Choice>
  </mc:AlternateContent>
  <xr:revisionPtr revIDLastSave="0" documentId="13_ncr:1_{10B2D451-4095-4E20-861A-23300DF0A1F5}" xr6:coauthVersionLast="47" xr6:coauthVersionMax="47" xr10:uidLastSave="{00000000-0000-0000-0000-000000000000}"/>
  <bookViews>
    <workbookView xWindow="16200" yWindow="24" windowWidth="14520" windowHeight="16680" tabRatio="878" xr2:uid="{00000000-000D-0000-FFFF-FFFF00000000}"/>
  </bookViews>
  <sheets>
    <sheet name="Suma" sheetId="26" r:id="rId1"/>
    <sheet name="Część 01" sheetId="1" r:id="rId2"/>
    <sheet name="Część 02" sheetId="2" r:id="rId3"/>
    <sheet name="Część 03" sheetId="4" r:id="rId4"/>
    <sheet name="Część 04" sheetId="5" r:id="rId5"/>
    <sheet name="Część 05" sheetId="6" r:id="rId6"/>
    <sheet name="Część 06" sheetId="8" r:id="rId7"/>
    <sheet name="Część 07" sheetId="36" r:id="rId8"/>
    <sheet name="Część 08" sheetId="10" r:id="rId9"/>
    <sheet name="Część 09" sheetId="39" r:id="rId10"/>
    <sheet name="Część 10" sheetId="38" r:id="rId11"/>
    <sheet name="Część 11" sheetId="53" r:id="rId12"/>
    <sheet name="Część 12" sheetId="14" r:id="rId13"/>
    <sheet name="Część 13" sheetId="15" r:id="rId14"/>
    <sheet name="Część 14" sheetId="16" r:id="rId15"/>
    <sheet name="Część 15" sheetId="20" r:id="rId16"/>
    <sheet name="Część 16" sheetId="24" r:id="rId17"/>
    <sheet name="Część 17" sheetId="28" r:id="rId18"/>
    <sheet name="Część 18" sheetId="29" r:id="rId19"/>
    <sheet name="Część 19" sheetId="30" r:id="rId20"/>
    <sheet name="Część 20" sheetId="34" r:id="rId21"/>
    <sheet name="Część 21" sheetId="90" r:id="rId22"/>
    <sheet name="Część 22" sheetId="92" r:id="rId23"/>
    <sheet name="Część 23" sheetId="93" r:id="rId24"/>
    <sheet name="Część 24" sheetId="106" r:id="rId25"/>
    <sheet name="Arkusz1" sheetId="88" state="hidden" r:id="rId26"/>
  </sheets>
  <definedNames>
    <definedName name="_xlnm._FilterDatabase" localSheetId="1" hidden="1">'Część 01'!$A$3:$J$20</definedName>
    <definedName name="_xlnm._FilterDatabase" localSheetId="2" hidden="1">'Część 02'!$A$3:$J$26</definedName>
    <definedName name="_xlnm._FilterDatabase" localSheetId="10" hidden="1">'Część 10'!$A$3:$J$15</definedName>
    <definedName name="_xlnm._FilterDatabase" localSheetId="12" hidden="1">'Część 12'!$A$3:$J$20</definedName>
    <definedName name="_xlnm._FilterDatabase" localSheetId="13" hidden="1">'Część 13'!$A$3:$J$18</definedName>
    <definedName name="_xlnm._FilterDatabase" localSheetId="16" hidden="1">'Część 16'!$A$3:$J$18</definedName>
    <definedName name="_xlnm._FilterDatabase" localSheetId="17" hidden="1">'Część 17'!$A$3:$J$18</definedName>
    <definedName name="_xlnm._FilterDatabase" localSheetId="19" hidden="1">'Część 19'!$A$3:$J$16</definedName>
    <definedName name="_xlnm._FilterDatabase" localSheetId="21" hidden="1">'Część 21'!$A$3:$J$18</definedName>
    <definedName name="_xlnm._FilterDatabase" localSheetId="0" hidden="1">Suma!$A$1:$C$23</definedName>
    <definedName name="_xlnm.Print_Area" localSheetId="1">'Część 01'!$A$1:$J$25</definedName>
    <definedName name="_xlnm.Print_Area" localSheetId="2">'Część 02'!$A$1:$J$32</definedName>
    <definedName name="_xlnm.Print_Area" localSheetId="3">'Część 03'!$A$1:$S$20</definedName>
    <definedName name="_xlnm.Print_Area" localSheetId="4">'Część 04'!$A$1:$J$23</definedName>
    <definedName name="_xlnm.Print_Area" localSheetId="5">'Część 05'!$A$1:$J$19</definedName>
    <definedName name="_xlnm.Print_Area" localSheetId="6">'Część 06'!$A$1:$J$21</definedName>
    <definedName name="_xlnm.Print_Area" localSheetId="7">'Część 07'!$A$1:$J$19</definedName>
    <definedName name="_xlnm.Print_Area" localSheetId="8">'Część 08'!$A$1:$J$18</definedName>
    <definedName name="_xlnm.Print_Area" localSheetId="9">'Część 09'!$A$1:$J$19</definedName>
    <definedName name="_xlnm.Print_Area" localSheetId="10">'Część 10'!$A$1:$J$21</definedName>
    <definedName name="_xlnm.Print_Area" localSheetId="11">'Część 11'!$A$1:$J$21</definedName>
    <definedName name="_xlnm.Print_Area" localSheetId="12">'Część 12'!$A$1:$J$27</definedName>
    <definedName name="_xlnm.Print_Area" localSheetId="13">'Część 13'!$A$1:$J$24</definedName>
    <definedName name="_xlnm.Print_Area" localSheetId="14">'Część 14'!$A$1:$J$24</definedName>
    <definedName name="_xlnm.Print_Area" localSheetId="15">'Część 15'!$A$1:$J$18</definedName>
    <definedName name="_xlnm.Print_Area" localSheetId="16">'Część 16'!$A$1:$J$25</definedName>
    <definedName name="_xlnm.Print_Area" localSheetId="17">'Część 17'!$A$1:$J$27</definedName>
    <definedName name="_xlnm.Print_Area" localSheetId="18">'Część 18'!$A$1:$J$23</definedName>
    <definedName name="_xlnm.Print_Area" localSheetId="19">'Część 19'!$A$1:$J$25</definedName>
    <definedName name="_xlnm.Print_Area" localSheetId="20">'Część 20'!$A$1:$J$19</definedName>
    <definedName name="_xlnm.Print_Area" localSheetId="21">'Część 21'!$A$1:$J$28</definedName>
    <definedName name="_xlnm.Print_Area" localSheetId="22">'Część 22'!$A$1:$J$19</definedName>
    <definedName name="_xlnm.Print_Area" localSheetId="23">'Część 23'!$A$1:$J$20</definedName>
    <definedName name="_xlnm.Print_Area" localSheetId="24">'Część 24'!$A$1:$J$19</definedName>
  </definedNames>
  <calcPr calcId="181029"/>
</workbook>
</file>

<file path=xl/calcChain.xml><?xml version="1.0" encoding="utf-8"?>
<calcChain xmlns="http://schemas.openxmlformats.org/spreadsheetml/2006/main">
  <c r="A27" i="26" l="1"/>
  <c r="A26" i="26"/>
  <c r="A25" i="26"/>
  <c r="A24" i="26"/>
  <c r="A23" i="26"/>
  <c r="A22" i="26"/>
  <c r="A21" i="26"/>
  <c r="A20" i="26"/>
  <c r="A19" i="26"/>
  <c r="A18" i="26"/>
  <c r="J11" i="106"/>
  <c r="J10" i="106"/>
  <c r="J10" i="93"/>
  <c r="J11" i="93" s="1"/>
  <c r="C1" i="93"/>
  <c r="J12" i="92"/>
  <c r="J11" i="92"/>
  <c r="J10" i="92"/>
  <c r="C1" i="92"/>
  <c r="C1" i="90"/>
  <c r="J16" i="90"/>
  <c r="J15" i="90"/>
  <c r="J14" i="90"/>
  <c r="J13" i="90"/>
  <c r="J12" i="90"/>
  <c r="J11" i="90"/>
  <c r="J10" i="90"/>
  <c r="J10" i="34"/>
  <c r="J11" i="34" s="1"/>
  <c r="J13" i="30"/>
  <c r="J12" i="30"/>
  <c r="J11" i="30"/>
  <c r="J10" i="30"/>
  <c r="J14" i="30" s="1"/>
  <c r="J10" i="29"/>
  <c r="J12" i="29" s="1"/>
  <c r="J11" i="29"/>
  <c r="J14" i="28"/>
  <c r="J13" i="28"/>
  <c r="J12" i="28"/>
  <c r="J11" i="28"/>
  <c r="J10" i="28"/>
  <c r="J15" i="28" s="1"/>
  <c r="J14" i="24"/>
  <c r="J13" i="24"/>
  <c r="J12" i="24"/>
  <c r="J11" i="24"/>
  <c r="J10" i="24"/>
  <c r="J15" i="24" s="1"/>
  <c r="J10" i="20" l="1"/>
  <c r="J11" i="20" s="1"/>
  <c r="J15" i="16"/>
  <c r="J14" i="16"/>
  <c r="J13" i="16"/>
  <c r="J12" i="16"/>
  <c r="J11" i="16"/>
  <c r="J10" i="16"/>
  <c r="J16" i="16" s="1"/>
  <c r="J14" i="15"/>
  <c r="J13" i="15"/>
  <c r="J12" i="15"/>
  <c r="J11" i="15"/>
  <c r="J10" i="15"/>
  <c r="J17" i="14"/>
  <c r="J16" i="14"/>
  <c r="J15" i="14"/>
  <c r="J14" i="14"/>
  <c r="J13" i="14"/>
  <c r="J12" i="14"/>
  <c r="J11" i="14"/>
  <c r="J10" i="14"/>
  <c r="J18" i="14" s="1"/>
  <c r="J10" i="53"/>
  <c r="J11" i="53" s="1"/>
  <c r="J13" i="38"/>
  <c r="J12" i="38"/>
  <c r="J11" i="38"/>
  <c r="J10" i="38"/>
  <c r="J12" i="39"/>
  <c r="J11" i="39"/>
  <c r="J10" i="39"/>
  <c r="J10" i="10"/>
  <c r="J11" i="10" s="1"/>
  <c r="J10" i="36"/>
  <c r="J11" i="36"/>
  <c r="J12" i="8"/>
  <c r="J11" i="8"/>
  <c r="J10" i="8"/>
  <c r="J13" i="8" s="1"/>
  <c r="J10" i="6"/>
  <c r="J11" i="6" s="1"/>
  <c r="J14" i="5"/>
  <c r="J13" i="5"/>
  <c r="J12" i="5"/>
  <c r="J11" i="5"/>
  <c r="J10" i="5"/>
  <c r="J15" i="5"/>
  <c r="J11" i="4"/>
  <c r="J10" i="4"/>
  <c r="J12" i="4" s="1"/>
  <c r="J21" i="2"/>
  <c r="J20" i="2"/>
  <c r="J19" i="2"/>
  <c r="J18" i="2"/>
  <c r="J17" i="2"/>
  <c r="J16" i="2"/>
  <c r="J15" i="2"/>
  <c r="J14" i="2"/>
  <c r="J13" i="2"/>
  <c r="J12" i="2"/>
  <c r="J11" i="2"/>
  <c r="J10" i="2"/>
  <c r="J22" i="2" s="1"/>
  <c r="J17" i="1"/>
  <c r="J16" i="1"/>
  <c r="J15" i="1"/>
  <c r="J14" i="1"/>
  <c r="J13" i="1"/>
  <c r="J12" i="1"/>
  <c r="J11" i="1"/>
  <c r="J10" i="1"/>
  <c r="J15" i="15" l="1"/>
  <c r="T12" i="4" l="1"/>
  <c r="O11" i="4"/>
  <c r="Q11" i="4" s="1"/>
  <c r="M11" i="4"/>
  <c r="O10" i="4"/>
  <c r="Q10" i="4" s="1"/>
  <c r="M10" i="4"/>
  <c r="S10" i="4" l="1"/>
  <c r="R10" i="4"/>
  <c r="U10" i="4"/>
  <c r="U11" i="4"/>
  <c r="S11" i="4"/>
  <c r="R11" i="4"/>
  <c r="U12" i="4" l="1"/>
  <c r="O12" i="4" l="1"/>
  <c r="C27" i="26" l="1"/>
  <c r="A6" i="106" l="1"/>
  <c r="A4" i="106"/>
  <c r="B27" i="26" s="1"/>
  <c r="C26" i="26" l="1"/>
  <c r="C25" i="26"/>
  <c r="C24" i="26"/>
  <c r="A6" i="93"/>
  <c r="A4" i="93"/>
  <c r="B26" i="26" s="1"/>
  <c r="A6" i="92"/>
  <c r="A4" i="92"/>
  <c r="B25" i="26" s="1"/>
  <c r="A6" i="90"/>
  <c r="A4" i="90"/>
  <c r="B24" i="26" s="1"/>
  <c r="A10" i="26" l="1"/>
  <c r="A14" i="26" l="1"/>
  <c r="A13" i="26"/>
  <c r="A12" i="26"/>
  <c r="C6" i="26" l="1"/>
  <c r="C4" i="26" l="1"/>
  <c r="C14" i="26" l="1"/>
  <c r="A6" i="53"/>
  <c r="A4" i="53"/>
  <c r="B14" i="26" s="1"/>
  <c r="C1" i="53"/>
  <c r="Q12" i="4" l="1"/>
  <c r="S12" i="4"/>
  <c r="R12" i="4"/>
  <c r="A6" i="2" l="1"/>
  <c r="A6" i="4"/>
  <c r="A6" i="5"/>
  <c r="A6" i="6"/>
  <c r="A6" i="8"/>
  <c r="A6" i="10"/>
  <c r="A6" i="14"/>
  <c r="A6" i="15"/>
  <c r="A6" i="16"/>
  <c r="A6" i="20"/>
  <c r="A6" i="24"/>
  <c r="A6" i="28"/>
  <c r="A6" i="29"/>
  <c r="A6" i="30"/>
  <c r="A6" i="34"/>
  <c r="A6" i="36"/>
  <c r="A6" i="38"/>
  <c r="A6" i="39"/>
  <c r="A6" i="1"/>
  <c r="C12" i="26" l="1"/>
  <c r="C13" i="26"/>
  <c r="C10" i="26"/>
  <c r="C23" i="26"/>
  <c r="C22" i="26"/>
  <c r="C21" i="26"/>
  <c r="C20" i="26"/>
  <c r="A4" i="39" l="1"/>
  <c r="B12" i="26" s="1"/>
  <c r="C1" i="39"/>
  <c r="A4" i="38"/>
  <c r="B13" i="26" s="1"/>
  <c r="C1" i="38"/>
  <c r="A4" i="36"/>
  <c r="B10" i="26" s="1"/>
  <c r="C1" i="36"/>
  <c r="A4" i="34"/>
  <c r="C1" i="34"/>
  <c r="A4" i="30"/>
  <c r="B22" i="26" s="1"/>
  <c r="C1" i="30"/>
  <c r="A4" i="29"/>
  <c r="B21" i="26" s="1"/>
  <c r="C1" i="29"/>
  <c r="A4" i="28"/>
  <c r="B20" i="26" s="1"/>
  <c r="C1" i="28"/>
  <c r="B23" i="26" l="1"/>
  <c r="C17" i="26" l="1"/>
  <c r="C15" i="26"/>
  <c r="C19" i="26" l="1"/>
  <c r="C18" i="26"/>
  <c r="C16" i="26"/>
  <c r="C11" i="26"/>
  <c r="C9" i="26"/>
  <c r="A17" i="26"/>
  <c r="A16" i="26"/>
  <c r="A15" i="26"/>
  <c r="A11" i="26"/>
  <c r="A9" i="26"/>
  <c r="A8" i="26"/>
  <c r="A7" i="26"/>
  <c r="A6" i="26"/>
  <c r="A5" i="26"/>
  <c r="A4" i="26"/>
  <c r="A4" i="24"/>
  <c r="A4" i="20"/>
  <c r="B18" i="26" s="1"/>
  <c r="A4" i="16"/>
  <c r="B17" i="26" s="1"/>
  <c r="A4" i="15"/>
  <c r="B16" i="26" s="1"/>
  <c r="A4" i="14"/>
  <c r="B15" i="26" s="1"/>
  <c r="A4" i="10"/>
  <c r="B11" i="26" s="1"/>
  <c r="A4" i="8"/>
  <c r="B9" i="26" s="1"/>
  <c r="A4" i="6"/>
  <c r="A4" i="5"/>
  <c r="B7" i="26" s="1"/>
  <c r="A4" i="2"/>
  <c r="B5" i="26" s="1"/>
  <c r="C7" i="26"/>
  <c r="C8" i="26"/>
  <c r="C5" i="26"/>
  <c r="A4" i="4"/>
  <c r="B6" i="26" s="1"/>
  <c r="B8" i="26" l="1"/>
  <c r="B19" i="26"/>
  <c r="A4" i="1"/>
  <c r="B4" i="26" l="1"/>
  <c r="S13" i="4" l="1"/>
  <c r="R13" i="4"/>
  <c r="C1" i="24" l="1"/>
  <c r="C1" i="20"/>
  <c r="C1" i="16"/>
  <c r="C1" i="15"/>
  <c r="C1" i="14"/>
  <c r="C1" i="10"/>
  <c r="C1" i="8"/>
  <c r="C1" i="6"/>
  <c r="C1" i="5"/>
  <c r="C1" i="4"/>
  <c r="C1" i="2"/>
</calcChain>
</file>

<file path=xl/sharedStrings.xml><?xml version="1.0" encoding="utf-8"?>
<sst xmlns="http://schemas.openxmlformats.org/spreadsheetml/2006/main" count="935" uniqueCount="303">
  <si>
    <t>Cena oferty (brutto):</t>
  </si>
  <si>
    <t>*</t>
  </si>
  <si>
    <t>Należy wpisać nazwę producenta oraz numer katalogowy producenta oferowanego produktu. Niepodanie ww. danych będzie skutkować odrzuceniem oferty, chyba że dane te będą jednoznacznie wynikać z innych dokumentów dołączonych do oferty.</t>
  </si>
  <si>
    <t>**</t>
  </si>
  <si>
    <t>Zawiera podatek od towarów i usług (VAT) wg obowiązującej stawki oraz koszty wszystkich świadczeń niezbędnych do wykonania zamówienia, w szczególności koszty transportu, ubezpieczenia, opakowania (także kaucjonowanego) itp.</t>
  </si>
  <si>
    <t>***</t>
  </si>
  <si>
    <t>Załącznik 1A do SWZ</t>
  </si>
  <si>
    <t>OPIS PRZEDMIOTU ZAMÓWIENIA - KALKULACJA CENY OFERTY</t>
  </si>
  <si>
    <t>L.p.</t>
  </si>
  <si>
    <t>Przedmiot zamówienia</t>
  </si>
  <si>
    <t>Szczegółowy opis</t>
  </si>
  <si>
    <t>Opis oferowanego produktu</t>
  </si>
  <si>
    <t>Jednostka miary</t>
  </si>
  <si>
    <t>Ilość</t>
  </si>
  <si>
    <t>Cena jednostkowa brutto [zł] **</t>
  </si>
  <si>
    <t xml:space="preserve">Wartość brutto [zł] </t>
  </si>
  <si>
    <t>Producent*</t>
  </si>
  <si>
    <t>Nr katalogowy producenta*</t>
  </si>
  <si>
    <t>1.</t>
  </si>
  <si>
    <t>2.</t>
  </si>
  <si>
    <t>3.</t>
  </si>
  <si>
    <t>4.</t>
  </si>
  <si>
    <t>5.</t>
  </si>
  <si>
    <t>6.</t>
  </si>
  <si>
    <t>7.</t>
  </si>
  <si>
    <t xml:space="preserve">Przeznaczenie </t>
  </si>
  <si>
    <t>Cena jednostkowa netto</t>
  </si>
  <si>
    <t>Wartość netto</t>
  </si>
  <si>
    <t>VAT</t>
  </si>
  <si>
    <t>Wartość brutto</t>
  </si>
  <si>
    <t>Wartość</t>
  </si>
  <si>
    <t>N</t>
  </si>
  <si>
    <t>UZ</t>
  </si>
  <si>
    <t>Rozkład procentowy całego pakietu:</t>
  </si>
  <si>
    <t>Wymagania dodatkowe:</t>
  </si>
  <si>
    <t>8.</t>
  </si>
  <si>
    <t xml:space="preserve">Miejsce dostawy:
</t>
  </si>
  <si>
    <t xml:space="preserve">WSSE Kraków  ul. Prądnicka 76, 31-202 Kraków
</t>
  </si>
  <si>
    <t>RAZEM</t>
  </si>
  <si>
    <t>Oddział</t>
  </si>
  <si>
    <t>SUMA</t>
  </si>
  <si>
    <t>9.</t>
  </si>
  <si>
    <t>10.</t>
  </si>
  <si>
    <t>11.</t>
  </si>
  <si>
    <t xml:space="preserve">Miejsce dostawy: 
</t>
  </si>
  <si>
    <t>WSSE w Krakowie  ul. Prądnicka 76, 31-202 Kraków</t>
  </si>
  <si>
    <t>WSSE Kraków  ul. Prądnicka 76, 31-202 Kraków</t>
  </si>
  <si>
    <t>Miejsce dostawy:</t>
  </si>
  <si>
    <t>Nazwa</t>
  </si>
  <si>
    <t>Pakiet</t>
  </si>
  <si>
    <t>odwołanie</t>
  </si>
  <si>
    <t xml:space="preserve">Miejsce dostawy: </t>
  </si>
  <si>
    <t>12.</t>
  </si>
  <si>
    <t xml:space="preserve">Miejsce dostawy:  
</t>
  </si>
  <si>
    <t xml:space="preserve">Wykonawca oferujący produkt innego producenta, o innym numerze katalogowym niż wskazany jako przykład zobowiązany jest dostarczyć dokumenty potwierdzające równoważność oferowanego produktu z wymaganiami przedstawionymi w tabeli w języku polskim lub angielskim. </t>
  </si>
  <si>
    <t>Vialki  chromatograficzne zakręcane z zakrętkami i septami (komplet)</t>
  </si>
  <si>
    <t>op. =
 100 szt</t>
  </si>
  <si>
    <t>zestaw= 100 szt</t>
  </si>
  <si>
    <t xml:space="preserve">Filtry strzykawkowe </t>
  </si>
  <si>
    <t>op. = 100szt.</t>
  </si>
  <si>
    <t xml:space="preserve"> 
op.=
100szt.</t>
  </si>
  <si>
    <t xml:space="preserve"> 
op.=
100st.</t>
  </si>
  <si>
    <t>LZT</t>
  </si>
  <si>
    <t>Filtry strzykawkowe</t>
  </si>
  <si>
    <t>Wialki chromatograficzne</t>
  </si>
  <si>
    <t xml:space="preserve">WSSE Kraków  ul. Prądnicka 76, 31-202 Kraków 
</t>
  </si>
  <si>
    <t>Wyposażenie do chromatografu jonowego</t>
  </si>
  <si>
    <t>szt.</t>
  </si>
  <si>
    <t>op. = 250 szt.</t>
  </si>
  <si>
    <t xml:space="preserve">Vialki chromatograficzne z zatyczkami i filtrami
</t>
  </si>
  <si>
    <t>Kolumna chromatograficzna</t>
  </si>
  <si>
    <t>op. = 10szt.</t>
  </si>
  <si>
    <t xml:space="preserve">Kolumna chromatograficzna C18
</t>
  </si>
  <si>
    <t xml:space="preserve">Prekolumna
   </t>
  </si>
  <si>
    <t>Fiolki scyntylacyjne</t>
  </si>
  <si>
    <t>op.=
100szt.</t>
  </si>
  <si>
    <t>WSSE Krakowie  ul. Prądnicka 76, 31-202 Kraków</t>
  </si>
  <si>
    <t>Końcówki do pipet automatycznych</t>
  </si>
  <si>
    <t xml:space="preserve">Końcówki do pipety automatycznej
</t>
  </si>
  <si>
    <t>Koncówki do pipety automatycznej</t>
  </si>
  <si>
    <t xml:space="preserve">Końcówki do pipet automatycznych  </t>
  </si>
  <si>
    <t xml:space="preserve">Końcówki do pipet automatycznych 
</t>
  </si>
  <si>
    <t>Końcówki do pipet automatycznych typ Eppendorf</t>
  </si>
  <si>
    <t>op. = 1000szt.</t>
  </si>
  <si>
    <t>op.=
100 szt.</t>
  </si>
  <si>
    <t>op. = 200szt.</t>
  </si>
  <si>
    <t>Końcówki do pipet Eppendorf</t>
  </si>
  <si>
    <t>op. = 500szt.</t>
  </si>
  <si>
    <t>Strzykawka dwuczęściowa typu Luer</t>
  </si>
  <si>
    <t>Strzykawki jednorazowe o pojemności 10 ml</t>
  </si>
  <si>
    <t>Igły do strzykawek jednorazowych typu Luer</t>
  </si>
  <si>
    <t>op.= 100 szt</t>
  </si>
  <si>
    <t>Strzykawki jednorazowe</t>
  </si>
  <si>
    <t>Wymagany okres gwarancji: min. 12 miesięcy od daty dostawy.</t>
  </si>
  <si>
    <t>Elektroda pehametryczna</t>
  </si>
  <si>
    <t>Do dostawy wymagana instrukcja obsługi  oraz karta gwarancyjna w języku polskim.</t>
  </si>
  <si>
    <t>Eza polistyrenowa</t>
  </si>
  <si>
    <t>Głaszczki plastikowe</t>
  </si>
  <si>
    <t>Jednostka miary***</t>
  </si>
  <si>
    <t>Ilość***</t>
  </si>
  <si>
    <t>Płytki Petriego</t>
  </si>
  <si>
    <t>Do dostawy wymagany certyfikat jakości.</t>
  </si>
  <si>
    <t xml:space="preserve">Zamawiający wymaga, aby opakowanie jednostkowe zawierało od 10 do 25 sztuk. 
Zamawiający dopuszcza zaoferowanie niepełnego opakowania jednostkowego, przy zachowaniu sterylności, tak aby pokryć w pełni zapotrzebowanie określone w tabeli. </t>
  </si>
  <si>
    <t xml:space="preserve">Wymazówki z podłożem transportowym AMIES </t>
  </si>
  <si>
    <t>Wymagany okres ważności: min. 18 miesięcy od dostawy.</t>
  </si>
  <si>
    <t>System do przechowywania mikroorganizmów w stanie zamrożonym</t>
  </si>
  <si>
    <t xml:space="preserve">System do przechowywania mikroorganizmów w stanie zamrożonym </t>
  </si>
  <si>
    <t xml:space="preserve"> zestaw</t>
  </si>
  <si>
    <t>Zestaw lejków plastikowych oraz filtrów do filtracji membranowej</t>
  </si>
  <si>
    <t>Wymagany okres ważności: min.18 miesięcy od daty dostawy.</t>
  </si>
  <si>
    <t xml:space="preserve">Zestaw lejków plastikowych oraz filtrów do filtracji membranowej </t>
  </si>
  <si>
    <t xml:space="preserve">WSSE Oddział Laboratoryjny w Wadowicach  ul. Teatralna 2, 34-100 Wadowice </t>
  </si>
  <si>
    <t xml:space="preserve">Lejki polipropylenowe </t>
  </si>
  <si>
    <t>op.=  50 szt.</t>
  </si>
  <si>
    <r>
      <rPr>
        <b/>
        <sz val="10"/>
        <rFont val="Tahoma"/>
        <family val="2"/>
        <charset val="238"/>
      </rPr>
      <t xml:space="preserve">Lejki polipropylenowe </t>
    </r>
    <r>
      <rPr>
        <sz val="10"/>
        <rFont val="Tahoma"/>
        <family val="2"/>
        <charset val="238"/>
      </rPr>
      <t xml:space="preserve">
</t>
    </r>
  </si>
  <si>
    <t>Naczynia z tworzyw sztucznych</t>
  </si>
  <si>
    <t>Butelka HDPE  + nakrętka z plombą</t>
  </si>
  <si>
    <t>Pipeta Pasteura z tworzywa LDPE</t>
  </si>
  <si>
    <t>Probówki wirówkowe typu Falcon</t>
  </si>
  <si>
    <t xml:space="preserve">Probówki wirówkowe typu Falcon
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</si>
  <si>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ile sztuk jest zawartych w opakowaniu, np. opakowanie = 20 sztuk.
Jako jednostkę miary należy wskazać opakowanie, które zostanie wycenione w kolumnie "cena jednostkowa brutto" i będzie możliwym zrealizowanie zamówienia na takie pojedyńcze opakowanie.</t>
  </si>
  <si>
    <t>Ezy polistyrenowe, paleczki i głaszczki</t>
  </si>
  <si>
    <t xml:space="preserve">WSSE Krakowie  ul. Prądnicka 76, 31-202 Kraków </t>
  </si>
  <si>
    <t>Vialki chromatograficzne z nakrętkami i septami  (komplet)</t>
  </si>
  <si>
    <t>• objętość vialki: 1,5 ml;
• wymiary vialki: 32x12 mm;
• wykonane ze szkła oranżowego;
• z białą etykietą;
• z szeroką szyjką, zakręcane z gwintem ND9;
• nakrętka ND9 z PP z centralnym otworem 6 mm;
• septa wykonana z PTFE/silikon (pasująca do nakrętek).</t>
  </si>
  <si>
    <t xml:space="preserve">Sączki strzykawkowe 
</t>
  </si>
  <si>
    <t>Końcówki do pipet Eppendorfa 100-5000µl</t>
  </si>
  <si>
    <t>Końcówki do pipet Eppendorfa 1000-10000µl</t>
  </si>
  <si>
    <t xml:space="preserve">Probówki do poboru prób wirusologicznych </t>
  </si>
  <si>
    <t>Nakrętki z septami</t>
  </si>
  <si>
    <t>Wymazówki z podłożem transportowym AMIES z węglem</t>
  </si>
  <si>
    <t>op. = 
200 szt.</t>
  </si>
  <si>
    <t>op.=100 szt</t>
  </si>
  <si>
    <t>WSSE Oddział Laboratoryjny w Tarnowie  ul. Mościckiego 10,  33-100 Tarnów - dla poz. 3</t>
  </si>
  <si>
    <t>op.=
100szt</t>
  </si>
  <si>
    <t>Produkty wymienione w tabeli mają być wyrobem medycznym w rozumieniu ustawy z dn. 07 kwietnia 2022 r. o wyrobach medycznych.</t>
  </si>
  <si>
    <t>op.=
25 szt.</t>
  </si>
  <si>
    <t>op. = 
500szt</t>
  </si>
  <si>
    <t>AGZ.272.5.2024</t>
  </si>
  <si>
    <t>zestaw</t>
  </si>
  <si>
    <t xml:space="preserve">Sączki strzykawkowe </t>
  </si>
  <si>
    <t xml:space="preserve">Filtry strzykawkowe 
</t>
  </si>
  <si>
    <t>Pudełko na końcówki do pipet automatycznych</t>
  </si>
  <si>
    <t xml:space="preserve">WSSE w Krakowie  ul. Prądnicka 76, 31-202 Kraków </t>
  </si>
  <si>
    <t>****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</si>
  <si>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ile sztuk jest zawartych w opakowaniu, np. opakowanie = 50 sztuk.
Jako jednostkę miary należy wskazać opakowanie, które zostanie wycenione w kolumnie "cena jednostkowa brutto" i będzie możliwym zrealizowanie zamówienia na takie pojedyńcze opakowanie.</t>
  </si>
  <si>
    <t>Jednostka miary ****</t>
  </si>
  <si>
    <t>Ilość ****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</si>
  <si>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ile sztuk jest zawartych w opakowaniu, np. opakowanie = 100 sztuk.
Jako jednostkę miary należy wskazać opakowanie, które zostanie wycenione w kolumnie "cena jednostkowa brutto" i będzie możliwym zrealizowanie zamówienia na takie pojedyńcze opakowanie.</t>
  </si>
  <si>
    <t xml:space="preserve">Kolumna analityczna do chromatografii cieczowej                 
</t>
  </si>
  <si>
    <t>Uchwyt na prekolumnę</t>
  </si>
  <si>
    <t>Pałeczki z wacikiem do wymazów</t>
  </si>
  <si>
    <t xml:space="preserve">szt. </t>
  </si>
  <si>
    <t xml:space="preserve">• lejki: plastikowe; objętość 250 ml; kompatybilne z zestawem trójstanowiskowym Microfil Millipore;
• Filtry: średnica 47 mm; o średnicy porów 0,45 μm; czarne, kratkowane; zawierają estry celulozowe.
</t>
  </si>
  <si>
    <t>Końcówki do pipet Eppendorfa 1000-1000µl</t>
  </si>
  <si>
    <t>op. = 2x500szt.</t>
  </si>
  <si>
    <t>Końcówki do pipet Eppendorfa 50-1000µl</t>
  </si>
  <si>
    <t>Elektroda pehametryczna plastykowa  zespolona</t>
  </si>
  <si>
    <t>Naczynka do autosamplera
(kompatybilne z PSD 120 firmy Varian)</t>
  </si>
  <si>
    <t>op. =
 1000 szt</t>
  </si>
  <si>
    <t>Końcówki do pipet Eppendorfa 2-200µl</t>
  </si>
  <si>
    <r>
      <rPr>
        <b/>
        <sz val="10"/>
        <rFont val="Tahoma"/>
        <family val="2"/>
        <charset val="238"/>
      </rPr>
      <t>np. producent: Eppendorf 
nr kat. 0030000889
lub produkt równoważny***</t>
    </r>
    <r>
      <rPr>
        <sz val="10"/>
        <rFont val="Tahoma"/>
        <family val="2"/>
        <charset val="238"/>
      </rPr>
      <t xml:space="preserve">
• końcówki do pipety elektronicznej Eppendorf o możliwości dozowania cieczy od 2 do 200 µl;                                                                         • typ ep T.I.P.S.; 
• długość 53 mm;
• nadające się do wąskich i głębokich naczyń;
• pakowane w woreczki z możliwością wielokrotnego zamykania.                                 
</t>
    </r>
  </si>
  <si>
    <t>Statyw na elektrodę i czujkę temperatury</t>
  </si>
  <si>
    <t>Prekolumna typ: Superguard Discovery</t>
  </si>
  <si>
    <t>op. = 
2szt.</t>
  </si>
  <si>
    <t>Sączki strzykawkowe</t>
  </si>
  <si>
    <t>Elektroda kombinowana pehametryczna szklana</t>
  </si>
  <si>
    <t xml:space="preserve">Końcówki do pipet automatycznych </t>
  </si>
  <si>
    <t>Torebki do sterylizacji w autoklawie</t>
  </si>
  <si>
    <t xml:space="preserve">Prekolumna 
</t>
  </si>
  <si>
    <t>op.=
4 szt.</t>
  </si>
  <si>
    <t>Pompka wodna strumieniowa (PP)</t>
  </si>
  <si>
    <r>
      <rPr>
        <b/>
        <sz val="10"/>
        <rFont val="Tahoma"/>
        <family val="2"/>
        <charset val="238"/>
      </rPr>
      <t xml:space="preserve">np.Producent: BRAND; 
nr kat.: 3-1596
lub produkt równoważny***
</t>
    </r>
    <r>
      <rPr>
        <sz val="10"/>
        <rFont val="Tahoma"/>
        <family val="2"/>
        <charset val="238"/>
      </rPr>
      <t>Do wytwarzania próżni oraz do odsysania cieczy.
Zakres dostawy: nakrętka nasadowa do podłączenia wody 3/4″, kształtka rurowa redukcyjna 1/2″, oliwka do węży, wraz z podłączeniem próżni ze złączem śrubowym GL 14.
Do węży o śr.: 6-9 mm.</t>
    </r>
  </si>
  <si>
    <t>Kolumny chromatograficzne do HPLC - pr. wody i kosmetyków, witamin, żywności</t>
  </si>
  <si>
    <t xml:space="preserve">Kolumna analityczna Nucleodur C18 Gravity
</t>
  </si>
  <si>
    <t xml:space="preserve">Prekolumna analityczna  CC 8/4   </t>
  </si>
  <si>
    <t>op. = 
3szt.</t>
  </si>
  <si>
    <t>Prekolumna analityczna</t>
  </si>
  <si>
    <t>WSSE Oddział Laboratoryjny w Tarnowie  ul. Mościckiego 10,  33-100 Tarnów - dla poz. 4</t>
  </si>
  <si>
    <t>Końcówki do pipet i pudełka</t>
  </si>
  <si>
    <t>Probówki typu eppendorf  1,5 ml</t>
  </si>
  <si>
    <t xml:space="preserve">• sterylne, wolne od DNAz, RNA-z i pirogenów;
• o poj. 1,5 ml;                                                     • typ Safe-Lock
• z przezroczystego polipropylenu;
• z dnem stożkowym i płaskim korkiem;
• autoklawowalne.
</t>
  </si>
  <si>
    <t>op. = 1000 szt</t>
  </si>
  <si>
    <t>op. = 
250 szt.</t>
  </si>
  <si>
    <t xml:space="preserve">Wialki szklane EPA , bursztynowe, 
</t>
  </si>
  <si>
    <t>op.=100 szt.</t>
  </si>
  <si>
    <t>§
4210</t>
  </si>
  <si>
    <t>§
4230</t>
  </si>
  <si>
    <r>
      <rPr>
        <b/>
        <sz val="10"/>
        <rFont val="Tahoma"/>
        <family val="2"/>
        <charset val="238"/>
      </rPr>
      <t>np. producent: Biosens 
nr kat. BS2420B 
lub produkt równoważny***</t>
    </r>
    <r>
      <rPr>
        <sz val="10"/>
        <rFont val="Tahoma"/>
        <family val="2"/>
        <charset val="238"/>
      </rPr>
      <t xml:space="preserve">
• Vialki szklane EPA, 
• bursztynowe, 
• z gwintem ND24, 
•  Objętość 20 ml,
• Wymiary 27,5x57 mm</t>
    </r>
  </si>
  <si>
    <t>Nakrętka bez otworu</t>
  </si>
  <si>
    <t>WSSE Oddział Laboratoryjny w Tarnowie  ul. Mościckiego 10,  33-100 Tarnów - dla poz. 8</t>
  </si>
  <si>
    <t>WSSE w Krakowie  ul. Prądnicka 76, 31-202 Kraków - dla poz. 1-7, 9-12.</t>
  </si>
  <si>
    <t xml:space="preserve">Elektroda pehametryczna
</t>
  </si>
  <si>
    <r>
      <t xml:space="preserve">Elektroda pehametryczna
</t>
    </r>
    <r>
      <rPr>
        <sz val="10"/>
        <rFont val="Tahoma"/>
        <family val="2"/>
        <charset val="238"/>
      </rPr>
      <t>Producent:</t>
    </r>
    <r>
      <rPr>
        <b/>
        <sz val="10"/>
        <rFont val="Tahoma"/>
        <family val="2"/>
        <charset val="238"/>
      </rPr>
      <t xml:space="preserve"> Elmetron
</t>
    </r>
    <r>
      <rPr>
        <sz val="10"/>
        <rFont val="Tahoma"/>
        <family val="2"/>
        <charset val="238"/>
      </rPr>
      <t>TYP:</t>
    </r>
    <r>
      <rPr>
        <b/>
        <sz val="10"/>
        <rFont val="Tahoma"/>
        <family val="2"/>
        <charset val="238"/>
      </rPr>
      <t xml:space="preserve"> EPS-1</t>
    </r>
  </si>
  <si>
    <r>
      <t>• typ</t>
    </r>
    <r>
      <rPr>
        <b/>
        <sz val="10"/>
        <rFont val="Tahoma"/>
        <family val="2"/>
        <charset val="238"/>
      </rPr>
      <t xml:space="preserve"> EPS-1</t>
    </r>
    <r>
      <rPr>
        <sz val="10"/>
        <rFont val="Tahoma"/>
        <family val="2"/>
        <charset val="238"/>
      </rPr>
      <t xml:space="preserve">
• zastosowanie: Elektroda do pehametru CP-511 
• elektroda zespolona przeznaczona do pomiarów pH w roztworach wodnych
• zakres pomiarowy: 0÷14 pH
• zakres temperatury: 0÷70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
• punkt zerowy 7,0 ±0,3 pH 
• półogniwo odniesienia(chlorosrebrowe) Ag/AgCl
• Elektrolit - 3M KCl
• Długość korpusu (bez oprawki) 140±5mm
• Minimalna głębokość zanurzenia 30 mm
• Typ łącznika - ceramiczny
• Membrana - szklana, kulista
• Materiał korpusu : szkło
• Długość przewodu: ok.1m
• Wtyczka BNC-50
• Elektroda wraz ze świadectwem wzorcowania</t>
    </r>
  </si>
  <si>
    <r>
      <t xml:space="preserve">Elektroda pehametryczna
</t>
    </r>
    <r>
      <rPr>
        <sz val="10"/>
        <rFont val="Tahoma"/>
        <family val="2"/>
        <charset val="238"/>
      </rPr>
      <t>Producent:</t>
    </r>
    <r>
      <rPr>
        <b/>
        <sz val="10"/>
        <rFont val="Tahoma"/>
        <family val="2"/>
        <charset val="238"/>
      </rPr>
      <t xml:space="preserve"> Hydromet
</t>
    </r>
    <r>
      <rPr>
        <sz val="10"/>
        <rFont val="Tahoma"/>
        <family val="2"/>
        <charset val="238"/>
      </rPr>
      <t>TYP:</t>
    </r>
    <r>
      <rPr>
        <b/>
        <sz val="10"/>
        <rFont val="Tahoma"/>
        <family val="2"/>
        <charset val="238"/>
      </rPr>
      <t xml:space="preserve"> ERH-111</t>
    </r>
  </si>
  <si>
    <r>
      <t>● typ ERH-111
● zastosowanie: Elektroda do pehametru CP-411 
● elektroda zespolona przeznaczona do pomiarów pH w roztworach wodnych
● zakres pomiarowy: 0÷14 pH
● zakres temperatury: 0÷80</t>
    </r>
    <r>
      <rPr>
        <vertAlign val="superscript"/>
        <sz val="10"/>
        <rFont val="Tahoma"/>
        <family val="2"/>
        <charset val="238"/>
      </rPr>
      <t>o</t>
    </r>
    <r>
      <rPr>
        <sz val="10"/>
        <rFont val="Tahoma"/>
        <family val="2"/>
        <charset val="238"/>
      </rPr>
      <t>C
● punkt zerowy 7,0 ±0,5 pH (0±30mV)
● półogniwo odniesienia(chlorosrebrowe) Ag/AgCl
● Roztwór odniesienia (niewymienny) nasycony KCl+AgCl
●Długość korpusu (bez oprawki) 120±5mm
●Minimalna głębokość zanurzenia 20 mm
● kształt membrany: cylindryczny
● materiał korpusu : żywica epoksydowa
● długość przewodu: ok.1m
● wtyczka BNC
● elektroda wraz ze świadectwem wzorcowania</t>
    </r>
  </si>
  <si>
    <t xml:space="preserve">Probówki typu eppendorf  </t>
  </si>
  <si>
    <t>WSSE Oddział Laboratoryjny w Tarnowie  ul. Mościckiego 10,  33-100 Tarnów - dla poz. 2, 4</t>
  </si>
  <si>
    <t xml:space="preserve">WSSE Oddział Laboratoryjny w Wadowicach  ul. Teatralna 2, 34-100 Wadowice - Dla poz. 3
</t>
  </si>
  <si>
    <t>WSSE Krakowie  ul. Prądnicka 76, 31-202 Kraków - dla poz. 1, 5-8</t>
  </si>
  <si>
    <t>WSSE Kraków ul. Prądnicka 76, 31-202 Kraków dla poz. 1-3, 5</t>
  </si>
  <si>
    <t>WSSE Oddział Laboratoryjny w Tarnowie ul. Mościckiego 10, 33-100 Tarnów - dla poz. 2, 5</t>
  </si>
  <si>
    <t>WSSE w Krakowie  ul. Prądnicka 76, 31-202 Kraków - dla poz. 1, 3, 4</t>
  </si>
  <si>
    <t>WSSE Oddział Laboratoryjny w Wadowicach, ul.Teatralna 2, 34-100 Wadowice - dla poz. 2</t>
  </si>
  <si>
    <t xml:space="preserve">WSSE Kraków  ul. Prądnicka 76, 31-202 Kraków - dla poz. 1, 4
</t>
  </si>
  <si>
    <t>WSSE w Krakowie  ul. Prądnicka 76, 31-202 Kraków - dla poz. 1-3, 5</t>
  </si>
  <si>
    <t>WSSE Oddział Laboratoryjny w Wadowicach, ul.Teatralna 2, 34-100 Wadowice - dla poz. 6</t>
  </si>
  <si>
    <t>Jednorazowe probówki do poboru próbek wirusologicznych medium stabilizującym wirusy</t>
  </si>
  <si>
    <t>Pudełko chłodzące Cryo-Safe™</t>
  </si>
  <si>
    <r>
      <t>• zastosowanie: do długotrwałego przechowywania szczepów bakteryjnych w temperaturze poniżej - 70</t>
    </r>
    <r>
      <rPr>
        <vertAlign val="superscript"/>
        <sz val="10"/>
        <rFont val="Tahoma"/>
        <family val="2"/>
        <charset val="238"/>
      </rPr>
      <t xml:space="preserve"> 0</t>
    </r>
    <r>
      <rPr>
        <sz val="10"/>
        <rFont val="Tahoma"/>
        <family val="2"/>
        <charset val="238"/>
      </rPr>
      <t xml:space="preserve">C;
• skład zestaw:                                                                                         
  - 80 sztuk sterylnych fiolek z płynem odżywczym;
  - Mix 4 lub 5 kolorów zakrętek/koralików.  </t>
    </r>
  </si>
  <si>
    <r>
      <rPr>
        <b/>
        <sz val="10"/>
        <rFont val="Tahoma"/>
        <family val="2"/>
        <charset val="238"/>
      </rPr>
      <t>np. producent: Waters 
nr kat. 186000307C 
lub produkt równoważny***</t>
    </r>
    <r>
      <rPr>
        <sz val="10"/>
        <rFont val="Tahoma"/>
        <family val="2"/>
        <charset val="238"/>
      </rPr>
      <t xml:space="preserve">
• pojemność 1,5 - 2ml; 
• wymiary vialki: 12x32 mm;                                  
• zakręcane z gwintem N9 (9mm);
• zakrętki niebieskie z mocowaną przecietą septą;
• materiał septy silikon/PTFE, 
• wykonana ze szkła bezbarwnego,                      
• z polem do opisu.</t>
    </r>
  </si>
  <si>
    <t xml:space="preserve">Kolumna analityczna do chromatografii cieczowej oraz prekolumna </t>
  </si>
  <si>
    <t>WSSE Oddział Laboratoryjny w Tarnowie  ul. Mościckiego 10,  33-100 Tarnów</t>
  </si>
  <si>
    <r>
      <t>• pojemność 20  mL
• korpus strzykawki - polipropylen,
• tłok strzykawki - polietylen, bez gumy,
•</t>
    </r>
    <r>
      <rPr>
        <b/>
        <sz val="10"/>
        <rFont val="Tahoma"/>
        <family val="2"/>
        <charset val="238"/>
      </rPr>
      <t xml:space="preserve"> ekscentryczne</t>
    </r>
    <r>
      <rPr>
        <sz val="10"/>
        <rFont val="Tahoma"/>
        <family val="2"/>
        <charset val="238"/>
      </rPr>
      <t xml:space="preserve"> położenie stożka Luer,
• jednorazowego użytku, 
• opakowanie jednorazowe typu blister pack,
• podwójna kryza ograniczająca wysuwanie się tłoka,
• czytelna i niezmywalna skala w kolorze czarnym.
</t>
    </r>
    <r>
      <rPr>
        <b/>
        <sz val="10"/>
        <rFont val="Tahoma"/>
        <family val="2"/>
        <charset val="238"/>
      </rPr>
      <t>• pakowane w opakowania po 50 lub 100 szt,
• wymagana ilość: 800 szt</t>
    </r>
  </si>
  <si>
    <r>
      <t xml:space="preserve">• pojemność 10 ml
• przeźroczyste
• końcówka typu luer, pasująca do standardowych igieł
• tłok z końcówką gumową,
</t>
    </r>
    <r>
      <rPr>
        <b/>
        <sz val="10"/>
        <rFont val="Tahoma"/>
        <family val="2"/>
        <charset val="238"/>
      </rPr>
      <t>• pakowane w opakowania po 50 lub 100 szt,
• wymagana ilość: 200 szt.</t>
    </r>
    <r>
      <rPr>
        <sz val="10"/>
        <rFont val="Tahoma"/>
        <family val="2"/>
        <charset val="238"/>
      </rPr>
      <t xml:space="preserve">
</t>
    </r>
  </si>
  <si>
    <t>Dla poz. 1-3 do dostawy wymagany certyfikat kalibracji oczka.</t>
  </si>
  <si>
    <t>WSSE Oddział Laboratoryjny w Tarnowie  ul. Mościckiego 10,  33-100 Tarnów - dla poz. 3, 4</t>
  </si>
  <si>
    <t xml:space="preserve">WSSE w Krakowie  ul. Prądnicka 76, 31-202 Kraków - dla poz. 1,2, 5
</t>
  </si>
  <si>
    <t>Produkt wymieniony w poz. 1-4 nie musi być wyrobem medycznym w rozumieniu ustawy z dn. 20 maja 2010 r o wyrobach medycznych. Jednocześnie Zamawiający dopuszcza taką możliwość.</t>
  </si>
  <si>
    <t xml:space="preserve">Dla poz. 1-3 do dostawy wymagany certyfikat jakości /świadectwo kontroli jakości lub inny dokument potwierdzający spełnienie wymagań w języku polskim lub angielskim w formie papierowej lub dostępny w formie elektronicznej w miejscu wskazanym przez wykonawcę (adres strony www). </t>
  </si>
  <si>
    <t xml:space="preserve">Dla poz. 1-3 Wymagany okres ważności:  min. 12 miesięcy od daty dostawy. </t>
  </si>
  <si>
    <t>Instrukcja użytkowania w języku polskim lub w formie zharmonizowanych symboli na każdym opakowaniu indywidulanym.</t>
  </si>
  <si>
    <t xml:space="preserve">Poz.1, 3-6 Do dostawy wymagane jest świadectwo wzorcowania zapewniajace zachowanie spójność pomiarowej, wykonane przez akredytowane laboratorium. Wzorcowanie powinno obejmować: nachylenie charakterystyki elektrody, sprawność elektrody oraz wartość punktu zerowego. Wynik wzorcowania podany wraz z max. niepewnością pomiaru ± 1%. Niepewność podana przy poziomie ufności 95% i współczynnik rozszerzenia k=2. </t>
  </si>
  <si>
    <t>AGZ.272.7.2025</t>
  </si>
  <si>
    <t xml:space="preserve">• wykonane z polistyrenu;                                                         • objętość 1,5 ml;
• wymiary: 15x23 mm ;  
• układ stożkowy
• do roztworów kwaśnych i zasadowych
</t>
  </si>
  <si>
    <t xml:space="preserve">• nakrętka bez otworu pasujaca do poz.7
• do fiolek EPA z gwintem ND24, 
• septa naturalny PTFE/silikon.
</t>
  </si>
  <si>
    <t xml:space="preserve">Należy wpisać nazwę producenta oraz numer katalogowy producenta oferowanego produktu. Niepodanie ww. danych będzie skutkować odrzuceniem oferty, chyba że dane te będą jednoznacznie wynikać z innych dokumentów dołączonych do oferty.
</t>
  </si>
  <si>
    <t>• pojemność 1,1ml (do próbek o małych objętościach);
• wymiary vialki: 11,6-12,0x32 mm;
• zakręcane z gwintem N9 (9mm);
• nakrętka ND9 z PP z centralnym otworem 6 mm;
• materiał septy silikon/PTFE;
• wykonane ze szkła bezbarwnego;
• płaskodenne z solidną szklaną podstawą, ze stożkiem wewnętrznym;
• lejek 15µL;
• z szeroką szyjką.</t>
  </si>
  <si>
    <t xml:space="preserve">• nakrętka zkręcana z gwintem ND9;                                                         • wykonana z PP;
• średnica nakrętki 9mm ;   
• otwór centralny nakrętki  6mm ; 
• septa silikon/PTFE.
</t>
  </si>
  <si>
    <r>
      <t xml:space="preserve">• z regenerowanej celulozy (RC);
• średnica filtra: 13-17 mm; 
• wielkość porów: 0,20-0,22 μm;
• pakowane w woreczki/pudełka po 50 - 200 sztuk
</t>
    </r>
    <r>
      <rPr>
        <b/>
        <sz val="10"/>
        <rFont val="Tahoma"/>
        <family val="2"/>
        <charset val="238"/>
      </rPr>
      <t xml:space="preserve">• wymagana ilość:  400 sztuk
</t>
    </r>
  </si>
  <si>
    <r>
      <t xml:space="preserve">• z regenerowanej celulozy (RC);
• średnica filtra: 25-30 mm;
• wielkość porów: 0,45 µm;
• pakowane w woreczki/pudełka po 50 - 200 sztuk
</t>
    </r>
    <r>
      <rPr>
        <b/>
        <sz val="10"/>
        <rFont val="Tahoma"/>
        <family val="2"/>
        <charset val="238"/>
      </rPr>
      <t xml:space="preserve">• wymagana ilość: 400 sztuk
</t>
    </r>
  </si>
  <si>
    <r>
      <t xml:space="preserve">• z PTFE;
• średnica filtra: 13-17 mm;
• wielkość porów: 0,20-0,22 μm;
• pakowane w woreczki/pudełka po 50 - 100 sztuk
</t>
    </r>
    <r>
      <rPr>
        <b/>
        <sz val="10"/>
        <rFont val="Tahoma"/>
        <family val="2"/>
        <charset val="238"/>
      </rPr>
      <t xml:space="preserve">• wymagana ilość:  700 sztuk
</t>
    </r>
  </si>
  <si>
    <r>
      <t xml:space="preserve">• z PTFE hydrofilowego;
• średnica filtra: 13-17 mm;
• wielkość porów: 0,20-0,22 μm;
• pakowane w woreczki/pudełka po 50 - 100 sztuk
</t>
    </r>
    <r>
      <rPr>
        <b/>
        <sz val="10"/>
        <rFont val="Tahoma"/>
        <family val="2"/>
        <charset val="238"/>
      </rPr>
      <t>• wymagana ilość:  300 sztuk</t>
    </r>
    <r>
      <rPr>
        <sz val="10"/>
        <rFont val="Tahoma"/>
        <family val="2"/>
        <charset val="238"/>
      </rPr>
      <t xml:space="preserve">
</t>
    </r>
  </si>
  <si>
    <r>
      <t xml:space="preserve">• z PTFE;
• średnica filtra: 13-17 mm;
• wielkość porów: 0,20;
• pakowane w woreczki/pudełka po 50 - 200 sztuk
</t>
    </r>
    <r>
      <rPr>
        <b/>
        <sz val="10"/>
        <rFont val="Tahoma"/>
        <family val="2"/>
        <charset val="238"/>
      </rPr>
      <t>• wymagana ilość:  400 sztuk</t>
    </r>
    <r>
      <rPr>
        <sz val="10"/>
        <rFont val="Tahoma"/>
        <family val="2"/>
        <charset val="238"/>
      </rPr>
      <t xml:space="preserve">
</t>
    </r>
  </si>
  <si>
    <r>
      <t xml:space="preserve">• z PTFE;
• średnica filtra: 25-30 mm; 
• wielkość porów: 0,45 μm;
• pakowane w woreczki/pudełka po 50-100 szt
</t>
    </r>
    <r>
      <rPr>
        <b/>
        <sz val="10"/>
        <rFont val="Tahoma"/>
        <family val="2"/>
        <charset val="238"/>
      </rPr>
      <t xml:space="preserve">• wymagana ilość:  100 sztuk
</t>
    </r>
  </si>
  <si>
    <t xml:space="preserve">• z PTFE z prefiltrem z mikrowłókna szklanego (GF); 
• wielkość porów: 0,45 μm;                 
• membrana 13 mm;
• z zakończeniami typu Luer
</t>
  </si>
  <si>
    <t>• z PTFE z prefiltrem z mikrowłókna szklanego (GF); 
• wielkość porów: 0,20-0,22 μm;                 
• membrana 13 mm;
• z zakończeniami typu Luer</t>
  </si>
  <si>
    <r>
      <t xml:space="preserve">np. producent: Thermo Scientific
nr kat. 25005-014001 
lub produkt równoważny***
</t>
    </r>
    <r>
      <rPr>
        <sz val="10"/>
        <rFont val="Tahoma"/>
        <family val="2"/>
        <charset val="238"/>
      </rPr>
      <t xml:space="preserve">• kolumna ochronna Hypersil Gold pasująca do kolumny Hypersil Gold C18;
• wymiary: 10 mm x 4 mm; 
• kształt i wielkość ziarna w wypełnieniu: sferyczny - 5 µm.
</t>
    </r>
  </si>
  <si>
    <r>
      <t xml:space="preserve">np. producent: Macherey-Nagel 
nr. kat. 760082.46 
lub produkt równoważny***       
</t>
    </r>
    <r>
      <rPr>
        <sz val="10"/>
        <rFont val="Tahoma"/>
        <family val="2"/>
        <charset val="238"/>
      </rPr>
      <t xml:space="preserve">• Nucleodur C18 Gravity;
• 250 mm x 4,6 mm;
• wielkość ziarna 3 µm                                 
• stabilna w zakresie pH 1-11;
• efektywna zawartość węgla 18%.
</t>
    </r>
  </si>
  <si>
    <r>
      <t xml:space="preserve">np. producent: Macherey-Nagel 
nr. kat. 761902.30 
lub produkt równoważny***       
</t>
    </r>
    <r>
      <rPr>
        <sz val="10"/>
        <rFont val="Tahoma"/>
        <family val="2"/>
        <charset val="238"/>
      </rPr>
      <t xml:space="preserve">• Prekolumna do kolumny Nucleodur C 18 Gravity;
• wielkość porów 110 Å;
• wymiary: 4mm x 3 mm; 
• wielkość ziarna 3 um.
</t>
    </r>
  </si>
  <si>
    <r>
      <t xml:space="preserve">np. producent: Macherey-Nagel 
nr. kat. 761902.30 
lub produkt równoważny***
</t>
    </r>
    <r>
      <rPr>
        <sz val="10"/>
        <rFont val="Tahoma"/>
        <family val="2"/>
        <charset val="238"/>
      </rPr>
      <t xml:space="preserve">• uchwyt na prekolumnę Nucleodur C18 Gravity 3 µm 4x3 mm.
</t>
    </r>
  </si>
  <si>
    <r>
      <t xml:space="preserve">np. Producent: Restek       
nr. kat 921950210  
lub produkt równoważny***
</t>
    </r>
    <r>
      <rPr>
        <sz val="10"/>
        <rFont val="Tahoma"/>
        <family val="2"/>
        <charset val="238"/>
      </rPr>
      <t xml:space="preserve">• kolumna ochronna Pinnacle II PAH           
• wymiary: 10 mm x 4 mm.
</t>
    </r>
  </si>
  <si>
    <r>
      <rPr>
        <b/>
        <sz val="10"/>
        <rFont val="Tahoma"/>
        <family val="2"/>
        <charset val="238"/>
      </rPr>
      <t xml:space="preserve">np. producent: Thermo Scientific 
nr kat. 038141 
lub produkt  równowazny*** </t>
    </r>
    <r>
      <rPr>
        <sz val="10"/>
        <rFont val="Tahoma"/>
        <family val="2"/>
        <charset val="238"/>
      </rPr>
      <t xml:space="preserve">
• poj. 5 ml
• pasujące do autosamplera AS DV DIONEX
• zastosowanie: do chromatografu: 
 ICS-1600 i ICS-2500.
</t>
    </r>
  </si>
  <si>
    <r>
      <rPr>
        <b/>
        <sz val="10"/>
        <rFont val="Tahoma"/>
        <family val="2"/>
        <charset val="238"/>
      </rPr>
      <t>np producent: Phenomenex 
typ: Gemini NX - C18;
nr kat. 00G-4454-EO 
lub produkt równoważny***</t>
    </r>
    <r>
      <rPr>
        <sz val="10"/>
        <rFont val="Tahoma"/>
        <family val="2"/>
        <charset val="238"/>
      </rPr>
      <t xml:space="preserve">
• z dodatkowymi wzmocnieniami struktury żelu krzenmionkowego;
• zakres pH: 1,0 - 12,0;                       
• kształt i wielkość ziaren: sferyczne, 5 μm;          
• wymiary: 250 x 4,6 mm;                                       
• powierzchnia sorpcyjna - 375 m2/g;          
 • zawartość węgla: 14 %
• upakowanie kolumny: L1.
</t>
    </r>
  </si>
  <si>
    <r>
      <rPr>
        <b/>
        <sz val="10"/>
        <rFont val="Tahoma"/>
        <family val="2"/>
        <charset val="238"/>
      </rPr>
      <t>np producent: Phenomenex 
typ: Synergi 4u Hydro-RP 
nr kat. 00G-4375-EO 
lub produkt równoważny***</t>
    </r>
    <r>
      <rPr>
        <sz val="10"/>
        <rFont val="Tahoma"/>
        <family val="2"/>
        <charset val="238"/>
      </rPr>
      <t xml:space="preserve">
• End Capping hydrofilowy;
• wielkośc porów 80Å;                       
• kształt i wielkość ziaren: sferyczne, 4μm;          
• wymiary: 250 x 4,6 mm;                                       
• powierzchnia sorpcyjna - 475 m2/g;          
• zawartość węgla: 19 %
• objętość porów: 1,05ml/g
</t>
    </r>
  </si>
  <si>
    <r>
      <rPr>
        <b/>
        <sz val="10"/>
        <rFont val="Tahoma"/>
        <family val="2"/>
        <charset val="238"/>
      </rPr>
      <t xml:space="preserve">np. producent: Phenomenex 
nr kat. AJO-7511 
lub produkt równoważny***           </t>
    </r>
    <r>
      <rPr>
        <sz val="10"/>
        <rFont val="Tahoma"/>
        <family val="2"/>
        <charset val="238"/>
      </rPr>
      <t xml:space="preserve">
• dedykowana do kolumn Synergi 4u Hydro-RP 80Å;
• wymiary prekolumny 4,0 x 3,0 mm
• pasująca do uchwytu producenta Phenomenex o nr kat.KJ0-4282.
</t>
    </r>
  </si>
  <si>
    <r>
      <rPr>
        <b/>
        <sz val="10"/>
        <rFont val="Tahoma"/>
        <family val="2"/>
        <charset val="238"/>
      </rPr>
      <t>np. producent: BIOSART 
nr kat. 16407-25-ALK 
lub produkt równoważny***</t>
    </r>
    <r>
      <rPr>
        <sz val="10"/>
        <rFont val="Tahoma"/>
        <family val="2"/>
        <charset val="238"/>
      </rPr>
      <t xml:space="preserve">
• plastikowe
• objętość 250ml, 
• kompatybilne z zestawem trójstanowiskowym Sartorius.
</t>
    </r>
  </si>
  <si>
    <r>
      <rPr>
        <b/>
        <sz val="10"/>
        <rFont val="Tahoma"/>
        <family val="2"/>
        <charset val="238"/>
      </rPr>
      <t xml:space="preserve">np. producent: ALFATEC
nr kat. CACA2545N1
lub produkt równoważny*** </t>
    </r>
    <r>
      <rPr>
        <sz val="10"/>
        <rFont val="Tahoma"/>
        <family val="2"/>
        <charset val="238"/>
      </rPr>
      <t xml:space="preserve">                                 • matryca z CA (z octanu celulozy); 
• wielkość porów: 0,45 μm;                 
• średnica 25-30 mm;
</t>
    </r>
  </si>
  <si>
    <r>
      <rPr>
        <b/>
        <sz val="10"/>
        <rFont val="Tahoma"/>
        <family val="2"/>
        <charset val="238"/>
      </rPr>
      <t xml:space="preserve">np. producent: ALFATEC
nr kat. CACA2522N1
lub produkt równoważny***                                  </t>
    </r>
    <r>
      <rPr>
        <sz val="10"/>
        <rFont val="Tahoma"/>
        <family val="2"/>
        <charset val="238"/>
      </rPr>
      <t xml:space="preserve">• matryca z CA (z octanu celulozy); 
• wielkość porów: 0,22 μm;                 
• średnica 25 mm;
</t>
    </r>
  </si>
  <si>
    <r>
      <rPr>
        <b/>
        <sz val="10"/>
        <rFont val="Tahoma"/>
        <family val="2"/>
        <charset val="238"/>
      </rPr>
      <t xml:space="preserve">np. producent: ALFATEC
nr kat. PVD2522NG1
lub produkt równoważny***          </t>
    </r>
    <r>
      <rPr>
        <sz val="10"/>
        <rFont val="Tahoma"/>
        <family val="2"/>
        <charset val="238"/>
      </rPr>
      <t xml:space="preserve">                        
• z PVDF z prefiltrem z mikrowłókna szklanego (GF) ; 
• wielkość porów: 0,22 μm;                 
• średnica 25 mm;
</t>
    </r>
  </si>
  <si>
    <r>
      <t xml:space="preserve">np. producent: Supelco
nr kat.504971
lub produkt równoważny***
</t>
    </r>
    <r>
      <rPr>
        <sz val="10"/>
        <rFont val="Tahoma"/>
        <family val="2"/>
        <charset val="238"/>
      </rPr>
      <t xml:space="preserve">• kolumna Discovery C18;
• wymiary: 25 cm x 4.6 mm;
• wielkość ziaren: 5 µm;
• szerokość porów: 180 Å;
• powierzchnia właściwa: 300 m2/g 
• zakres pH 2-7,5
</t>
    </r>
  </si>
  <si>
    <r>
      <t xml:space="preserve">np. producent: Supelco 
nr kat. 505137        
lub produkt równoważny***                      
</t>
    </r>
    <r>
      <rPr>
        <sz val="10"/>
        <rFont val="Tahoma"/>
        <family val="2"/>
        <charset val="238"/>
      </rPr>
      <t xml:space="preserve">• kolumna ochronna;
• wymiary: 2cm x 4.0 mm;
• wielkość ziaren: 5 µm.    
                    </t>
    </r>
  </si>
  <si>
    <t xml:space="preserve">• naczynka szklane - szkło borokrzemowe;                                   
• o pojemności  20 ml;                                       
•  wymiary: Ø 28 mm, wysokość 61 mm;                                        
• z zakrętką wyposażoną w metalową wkładkę (aluminium) o średnicy 22 mm z tworzywa mocznikowego
</t>
  </si>
  <si>
    <t xml:space="preserve">• pojemność 100 ml;
• skala: 20 ml
• wysokość: 75 ± 5 mm;
• średnica: 55 ± 5 mm;
• średnica otworu: 21 ± 2 mm;
• materiał: HDPE;
• zamknięcie: nakrętka z pierścieniem gwarancyjnym;
• kolor nakrętki: żółta.
</t>
  </si>
  <si>
    <t xml:space="preserve">• pojemność 100 ml;
• skala: 20 ml
• wysokość: 75 ± 5 mm;
• średnica: 55 ± 5 mm;
• średnica otworu: 21 ± 2 mm;
• materiał: HDPE;
• zamknięcie: nakrętka z pierścieniem gwarancyjnym;
• kolor nakrętki: niebieski.
</t>
  </si>
  <si>
    <t xml:space="preserve">• długość 155 mm ± 5 mm;
• z podziałką, skalowanie do 3 ml
</t>
  </si>
  <si>
    <t xml:space="preserve">• stożkowe, ze skalą
• pojemność 50 ml
• wysokość 115 ± 1 mm, średnica 29 ± 1 mm
• z zakrętką
• przejrzyste
• materiał: tworzywo PP
• RCF (względna siła odśrodkowa) powyżej      14000
• wytrzymałe na proces wirowania (niepękające, nieodkształcające się podczas wirowania przy obrotach 4000 na minutę)
• odporne na działanie stężonych kwasów i chloroformu
• przy zakręcaniu nieprzeskakujące na gwincie 
</t>
  </si>
  <si>
    <t xml:space="preserve">• stożkowe, STOJĄCE, ze skalą
• pojemność 50 ml
• wysokość 115 ± 1 mm, średnica 29 ± 1 mm
• z zakrętką
• przejrzyste
• materiał: tworzywo PP
• odporne na działanie stężonych kwasów i chloroformu
• przy zakręcaniu nieprzeskakujące na gwincie 
</t>
  </si>
  <si>
    <t>Termin ważności: min. 24 miesiące od daty podpisania umowy</t>
  </si>
  <si>
    <t>Produkt musi być wyrobem medycznym lub wyrobem do diagnostyki in vitro w rozumieniu ustawy z dnia 07 kwietnia 2022 r. o wyrobach medycznych</t>
  </si>
  <si>
    <t xml:space="preserve">• kompatybilne z pipetą HTL LAB MATE o pojemności 1000 - 10000 µl;
• pojemność końcówki: 1 -10 ml;
• bezbarwne.
</t>
  </si>
  <si>
    <r>
      <t xml:space="preserve">• zastosowanie: do analiz mikrobiologicznych;
• objętość </t>
    </r>
    <r>
      <rPr>
        <b/>
        <sz val="10"/>
        <rFont val="Tahoma"/>
        <family val="2"/>
        <charset val="238"/>
      </rPr>
      <t>od 50 do 1000 µl;</t>
    </r>
    <r>
      <rPr>
        <sz val="10"/>
        <rFont val="Tahoma"/>
        <family val="2"/>
        <charset val="238"/>
      </rPr>
      <t xml:space="preserve">
• do wielokrotnej sterylizacji;
• kompatybilne z pipetami Transferpette;
• końcówki pakowane w worki;
• długość końcówki max. 7cm.
• krótki kołnierz -  max. 7mm.
</t>
    </r>
  </si>
  <si>
    <t xml:space="preserve">• zastosowanie: do analiz mikrobiologicznych;
• objętość 10 ml;
• do wielokrotnej sterylizacji;
• końcówki pakowane w worki.
• kompatybilne z pipetami BRAND
</t>
  </si>
  <si>
    <r>
      <t xml:space="preserve">• końcówki do pipety BIOHIT i Sartorius pojemność: </t>
    </r>
    <r>
      <rPr>
        <b/>
        <sz val="10"/>
        <rFont val="Tahoma"/>
        <family val="2"/>
        <charset val="238"/>
      </rPr>
      <t>100-5000µl;</t>
    </r>
    <r>
      <rPr>
        <sz val="10"/>
        <rFont val="Tahoma"/>
        <family val="2"/>
        <charset val="238"/>
      </rPr>
      <t xml:space="preserve">
• długość końcówki: 150mm; 
• typ: standardowe, długie, niesterylne.
</t>
    </r>
  </si>
  <si>
    <t xml:space="preserve">• zastosowanie: do analiz mikrobiologicznych;
• objętość od 100-1000 µl
• do wielokrotnej sterylizacji;
• kompatybilne z pipetami HTL;
• końcówki pakowane w worki;
• długość końcówki - 7 ± 0,1 cm, 
• krótki kołnierz - max. 7 mm.
</t>
  </si>
  <si>
    <t>• zastosowanie: do analiz mikrobiologicznych;
• ze statywem na końcówki o pojemności 1000 μl ;
• do wielokrotnej sterylizacji ;
• kompatybilne do końcówek BRAND                             • długość końcówki - 7 cm, 
• krótki kołnierz - max. 7 mm.</t>
  </si>
  <si>
    <t xml:space="preserve">• zastosowanie: do analiz mikrobiologicznych "in vitro";
• pojemność do 200 μl;
• końcówki typu Eppendorf, uniwersalne, żółte lub białe;
• kompatybilne z pipetą typu Eppendorf.
</t>
  </si>
  <si>
    <t xml:space="preserve">• kompatybilne z pipetą HTL Discovery Control o pojemności 100 - 1000 µl;
• pojemność końcówki: 100 -1000 ul;
• bezbarwne.
</t>
  </si>
  <si>
    <r>
      <rPr>
        <b/>
        <sz val="10"/>
        <rFont val="Tahoma"/>
        <family val="2"/>
        <charset val="238"/>
      </rPr>
      <t>np. producent: Eppendorf 
nr kat. 0030000978 
lub produkt równoważny***</t>
    </r>
    <r>
      <rPr>
        <sz val="10"/>
        <rFont val="Tahoma"/>
        <family val="2"/>
        <charset val="238"/>
      </rPr>
      <t xml:space="preserve">
• końcówki do pipety elektronicznej Eppendorf o możliwości dozowania cieczy od 100 do 5000 µl;
• typ ep T.I.P.S. 
• długość 120 mm;
• pakowane w woreczki z możliwością wielokrotnego zamykania.
</t>
    </r>
  </si>
  <si>
    <r>
      <rPr>
        <b/>
        <sz val="10"/>
        <rFont val="Tahoma"/>
        <family val="2"/>
        <charset val="238"/>
      </rPr>
      <t>np. producent: Eppendorf 
nr kat. 0030000781 
lub produkt równoważny***</t>
    </r>
    <r>
      <rPr>
        <sz val="10"/>
        <rFont val="Tahoma"/>
        <family val="2"/>
        <charset val="238"/>
      </rPr>
      <t xml:space="preserve">
• końcówki do pipety elektronicznej Eppendorf o możliwości dozowania cieczy od 500 do 10000 µl;                                                                         • typ ep T.I.P.S.; 
• długość 243 mm;
• nadające się do wąskich i głębokich naczyń;
• pakowane w woreczki z możliwością wielokrotnego zamykania.     </t>
    </r>
  </si>
  <si>
    <r>
      <rPr>
        <b/>
        <sz val="10"/>
        <rFont val="Tahoma"/>
        <family val="2"/>
        <charset val="238"/>
      </rPr>
      <t>np. producent: Eppendorf 
nr kat. 0030000781 
lub produkt równoważny***</t>
    </r>
    <r>
      <rPr>
        <sz val="10"/>
        <rFont val="Tahoma"/>
        <family val="2"/>
        <charset val="238"/>
      </rPr>
      <t xml:space="preserve">
• końcówki do pipety elektronicznej Eppendorf o możliwości dozowania cieczy od 1000 do 10000 µl;                                                                         • typ ep T.I.P.S.; 
• długość 243 mm;
• nadające się do wąskich i głębokich naczyń;
• pakowane w woreczki z możliwością wielokrotnego zamykania.                                 </t>
    </r>
  </si>
  <si>
    <r>
      <rPr>
        <b/>
        <sz val="10"/>
        <rFont val="Tahoma"/>
        <family val="2"/>
        <charset val="238"/>
      </rPr>
      <t>np. producent: Eppendorf 
nr kat. 0030000919 
lub produkt równoważny***</t>
    </r>
    <r>
      <rPr>
        <sz val="10"/>
        <rFont val="Tahoma"/>
        <family val="2"/>
        <charset val="238"/>
      </rPr>
      <t xml:space="preserve">
• końcówki do pipety elektronicznej Eppendorf z możliwością dozowania cieczy od 50-1000 µl;
• typ ep T.I.P.S.;
• koloru niebieskiego;
• długość 71 mm;
• pakowane w woreczki z możliwością wielokrotnego zamykania                             
</t>
    </r>
  </si>
  <si>
    <r>
      <t xml:space="preserve">• pojemność 2 mL;
• korpus strzykawki - polipropylen;
• tłok strzykawki - polietylen, bez gumy;
• końcówka typu Luer;
• jednorazowego użytku;
• opakowanie jednorazowe typu blister pack;
• podwójna kryza ograniczająca wysuwanie się tłoka,
</t>
    </r>
    <r>
      <rPr>
        <b/>
        <sz val="10"/>
        <rFont val="Tahoma"/>
        <family val="2"/>
        <charset val="238"/>
      </rPr>
      <t>• pakowane w opakowania po 50 lub 100 szt,</t>
    </r>
    <r>
      <rPr>
        <sz val="10"/>
        <rFont val="Tahoma"/>
        <family val="2"/>
        <charset val="238"/>
      </rPr>
      <t xml:space="preserve">
</t>
    </r>
    <r>
      <rPr>
        <b/>
        <sz val="10"/>
        <rFont val="Tahoma"/>
        <family val="2"/>
        <charset val="238"/>
      </rPr>
      <t xml:space="preserve">• wymagana ilość: 500 szt
</t>
    </r>
  </si>
  <si>
    <r>
      <t xml:space="preserve">• pojemność 10 mL;
• korpus strzykawki - polipropylen;
• tłok strzykawki - polietylen, bez gumy;
• końcówka typu Luer;
• jednorazowego użytku;
• opakowanie jednorazowe typu blister pack;
• podwójna kryza ograniczająca wysuwanie się tłoka,
</t>
    </r>
    <r>
      <rPr>
        <b/>
        <sz val="10"/>
        <rFont val="Tahoma"/>
        <family val="2"/>
        <charset val="238"/>
      </rPr>
      <t xml:space="preserve">• pakowane w opakowania po 50 lub 100 szt,
• wymagana ilość:  100 szt
</t>
    </r>
  </si>
  <si>
    <t xml:space="preserve">• wymiary igły: 
- średnica 1,2 do 1,6 mm;                                  
- długość 40 mm.
</t>
  </si>
  <si>
    <r>
      <t xml:space="preserve">• końcówka typu luer
• wymiar igły: 
 - grubość: min. 0,7 mm
 - długość: min. 50 mm,
</t>
    </r>
    <r>
      <rPr>
        <b/>
        <sz val="10"/>
        <rFont val="Tahoma"/>
        <family val="2"/>
        <charset val="238"/>
      </rPr>
      <t xml:space="preserve">• pakowane w opakowania po 50 lub 100 szt,
• wymagana ilość:  200 szt.
</t>
    </r>
  </si>
  <si>
    <r>
      <t xml:space="preserve">• zastosowanie: do diagnostyki mikrobiologicznej; 
• jednorazowego użytku;
• sterylne, 
• typu L, 
</t>
    </r>
    <r>
      <rPr>
        <b/>
        <sz val="10"/>
        <rFont val="Tahoma"/>
        <family val="2"/>
        <charset val="238"/>
      </rPr>
      <t>• pakowana w odrębne torebki po 5 - 10 sztuk
•  wymagana ilość: 700 sztuk</t>
    </r>
  </si>
  <si>
    <r>
      <t xml:space="preserve">• plastikowe;
• średnica 90-92 mm;
• wysokość 14-16,5 mm;
• jednorazowe;
• sterylne (jałowe);
• bez żeber wentylacyjnych;
• nie dzielone
</t>
    </r>
    <r>
      <rPr>
        <b/>
        <sz val="10"/>
        <rFont val="Tahoma"/>
        <family val="2"/>
        <charset val="238"/>
      </rPr>
      <t xml:space="preserve">• pakowane w odrębne torebki/rękawy po 10-25 szt. w torebce/rękawie.
• wymagana ilość:  5 000 szt.
</t>
    </r>
  </si>
  <si>
    <r>
      <t xml:space="preserve">• plastikowe;
• średnica 90-92 mm;
• wysokość 14-16,5 mm;
• jednorazowe;
• sterylne (jałowe);
• bez żeber wentylacyjnych;
• nie dzielone
</t>
    </r>
    <r>
      <rPr>
        <b/>
        <sz val="10"/>
        <rFont val="Tahoma"/>
        <family val="2"/>
        <charset val="238"/>
      </rPr>
      <t xml:space="preserve">• pakowane w odrębne torebki/rękawy po 10-25 szt. w torebce/rękawie.
• wymagana ilość:  80 000 szt.
</t>
    </r>
  </si>
  <si>
    <r>
      <t xml:space="preserve">• plastikowe;
• średnica 55-60 mm;
• wysokość 14-16 mm;
• jednorazowe;
• sterylne (jałowe);
• bez żeber wentylacyjnych;
• nie dzielone
</t>
    </r>
    <r>
      <rPr>
        <b/>
        <sz val="10"/>
        <rFont val="Tahoma"/>
        <family val="2"/>
        <charset val="238"/>
      </rPr>
      <t xml:space="preserve">• pakowane w odrębne torebki/rękawy po 10-25 szt. w torebce/rękawie. 
• wymagana ilość:  2 000 szt. 
</t>
    </r>
  </si>
  <si>
    <r>
      <t xml:space="preserve">• plastikowe;
• średnica 55-60 mm;
• wysokość 14-16 mm;
• jednorazowe;
• sterylne (jałowe);
</t>
    </r>
    <r>
      <rPr>
        <b/>
        <sz val="10"/>
        <rFont val="Tahoma"/>
        <family val="2"/>
        <charset val="238"/>
      </rPr>
      <t>• z żebrami wentylacyjnymi;</t>
    </r>
    <r>
      <rPr>
        <sz val="10"/>
        <rFont val="Tahoma"/>
        <family val="2"/>
        <charset val="238"/>
      </rPr>
      <t xml:space="preserve">
• nie dzielone;
</t>
    </r>
    <r>
      <rPr>
        <b/>
        <sz val="10"/>
        <rFont val="Tahoma"/>
        <family val="2"/>
        <charset val="238"/>
      </rPr>
      <t xml:space="preserve">• pakowane w odrebne torebki/rękawy po 10-25 szt. w torebce/rękawie.
• wymagana ilość:  1 000 szt.
</t>
    </r>
  </si>
  <si>
    <r>
      <t xml:space="preserve">• zastosowanie: do analiz mikrobiologicznych "in vitro"; 
• pojemność oczka: 1 µl; 
• jednorazowego użytku;
• jałowa; 
• polistyrenowa; 
• twarda;
</t>
    </r>
    <r>
      <rPr>
        <b/>
        <sz val="10"/>
        <rFont val="Tahoma"/>
        <family val="2"/>
        <charset val="238"/>
      </rPr>
      <t>• pakowana w odrębne torebki po 10 - 25 sztuk 
• wymagana ilość: 7 000 sztuk</t>
    </r>
    <r>
      <rPr>
        <b/>
        <sz val="10"/>
        <color rgb="FFFF0000"/>
        <rFont val="Tahoma"/>
        <family val="2"/>
        <charset val="238"/>
      </rPr>
      <t xml:space="preserve">
</t>
    </r>
  </si>
  <si>
    <r>
      <t xml:space="preserve">• zastosowanie: do analiz mikrobiologicznych "in vitro"; 
• pojemność oczka: ok. 1 µl; 
• jednorazowego użytku;
• jałowa; 
• polistyrenowa; 
• twarda;
</t>
    </r>
    <r>
      <rPr>
        <b/>
        <sz val="10"/>
        <rFont val="Tahoma"/>
        <family val="2"/>
        <charset val="238"/>
      </rPr>
      <t>• pakowana w odrębne torebki po 10 - 25 sztuk 
• wymagana ilość: 7 000 sztuk</t>
    </r>
  </si>
  <si>
    <r>
      <t xml:space="preserve">• zastosowanie: do diagnostyki mikrobiologicznej; 
• pojemność oczka: 10 µl; 
• jednorazowego użytku;
• jałowa; 
• polistyrenowa;                                     
• twarda;
</t>
    </r>
    <r>
      <rPr>
        <b/>
        <sz val="10"/>
        <rFont val="Tahoma"/>
        <family val="2"/>
        <charset val="238"/>
      </rPr>
      <t>• pakowana w odrębne torebki po 10 - 25 sztuk 
• wymagana ilość:  35 000 sztuk</t>
    </r>
  </si>
  <si>
    <r>
      <t xml:space="preserve">• zastosowanie: do diagnostyki mikrobiologicznej; 
• jednorazowego użytku;
• sterylne, 
• typu L, 
</t>
    </r>
    <r>
      <rPr>
        <b/>
        <sz val="10"/>
        <rFont val="Tahoma"/>
        <family val="2"/>
        <charset val="238"/>
      </rPr>
      <t>• pakowana w odrębne torebki po 5 - 10 sztuk 
•  wymagana ilość: 1 400 sztuk</t>
    </r>
  </si>
  <si>
    <r>
      <t xml:space="preserve">• plastikowe;
• średnica 55-60 mm;
• wysokość 14-16 mm;
• jednorazowe;
• sterylne (jałowe);
• bez żeber wentylacyjnych;
• nie dzielone;
</t>
    </r>
    <r>
      <rPr>
        <b/>
        <sz val="10"/>
        <rFont val="Tahoma"/>
        <family val="2"/>
        <charset val="238"/>
      </rPr>
      <t xml:space="preserve">• pakowane w odrebne torebki/rękawy po 10-25 szt. w torebce/rękawie.
• wymagana ilość: 4 300 szt.
</t>
    </r>
  </si>
  <si>
    <t xml:space="preserve">• Wkład przeznaczony na min 12 a max. 20 probówek o poj. 1,5 ml
• Wnętrze pudełka wypełnione specjalnym materiałem zapewniającym utrzymanie niskiej temperatury;
• Po wyjęciu z zamrażarki przez ok. 1,5h utrzymuje się temperatura -15°C.
</t>
  </si>
  <si>
    <t>op. = 150 zestawów
 (lejek+ filtr)</t>
  </si>
  <si>
    <t xml:space="preserve">• statyw samopoziomujący pozwalający na utrzymanie w pionie elektrodę i czujnik temperatury;
• minimum jedno gniazdo uchwytu statywu o średnicy 16 mm (dla elektrody);
• minimum jedno gniazdo uchwytu statywu o średnicy 11 mm (dla czujnika temperatury);
• podstawa statywu obciążona w celu zapewnienia stabilności.
</t>
  </si>
  <si>
    <t xml:space="preserve">• typ EPS-1;
• zastosowanie: elektroda do pehametru typu CP-411 i CP-551;
• z nasuwanym pojemnikiem z KCl
• elektroda wraz ze świadectwem wzorcowania
</t>
  </si>
  <si>
    <t xml:space="preserve">• typ EPP-1 
• zastosowanie: do pehametru  CPI 505 firmy ELMETRON;
• zakres pomiarowy od 0 do 14 pH.                     
• zakres temperatury pracy 0-70°C                        
• punkt zerowy 7,0±0,3 pH                                          
• typ łącznika/membrana: ceramiczny/szkło        
• elektrolit: 3,3 M KCl (żel)                                    
• impedancja: &lt; 120 MΩ (25 °C)                                             
• wtyk: BNC-50                                                                                    
• wymiary/długość kabla: L=140 mm, Ø=12 mm/1 m                                                                 
• Elektroda wraz ze świadectwem wzorcowania
</t>
  </si>
  <si>
    <t xml:space="preserve">• Torebki foliowo-papierowe przeznaczone do sterylizacji parą wodną oraz tlenkiem etylenu. 
• Do sterylizowania w autoklawie.
• Torebki samoprzylepne. 
• Wymiary: 140 mm x 260 mm
• Produkt posiada znak CE.     
 </t>
  </si>
  <si>
    <t xml:space="preserve">• Torebki foliowo-papierowe przeznaczone do sterylizacji parą wodną oraz tlenkiem etylenu. 
• Do sterylizowania w autoklawie.
• Torebki samoprzylepne. 
• Wymiary: 70 mm x 230 mm
• Produkt posiada znak CE.        
            </t>
  </si>
  <si>
    <t xml:space="preserve">• pałeczka polistyrenowa o wymiarach 2,2-2,5 na 150 ± 5 mm                                                                            
• z waciekiem wiskozowym                                           
• jałowa bez podłoża                                                                             
• pakowana indywidualnie (opakowanie typu blister).
</t>
  </si>
  <si>
    <r>
      <t xml:space="preserve">• zastosowanie: do analiz mikrobiologicznych "in vitro"; 
• wymazówka z tworzywa sztucznego wymiary: ø12,5-13,0 mm na dł. 150-165 mm, z wacikiem wiskozowym 
• karbowany niebieski korek;
• etykieta ; 
• sterylne; 
• podłoże Amies (zapewnia prawidłową żywotność mikroorganizamów do 72 godzin);
• pakowane indywidualnie.
</t>
    </r>
    <r>
      <rPr>
        <b/>
        <sz val="10"/>
        <color rgb="FFFF0000"/>
        <rFont val="Tahoma"/>
        <family val="2"/>
        <charset val="238"/>
      </rPr>
      <t>• wymagana ilość: 50 000 sztuk</t>
    </r>
    <r>
      <rPr>
        <sz val="10"/>
        <rFont val="Tahoma"/>
        <family val="2"/>
        <charset val="238"/>
      </rPr>
      <t xml:space="preserve">
</t>
    </r>
  </si>
  <si>
    <r>
      <t>Jednostka miary</t>
    </r>
    <r>
      <rPr>
        <b/>
        <sz val="10"/>
        <color rgb="FFFF0000"/>
        <rFont val="Tahoma"/>
        <family val="2"/>
        <charset val="238"/>
      </rPr>
      <t>***</t>
    </r>
  </si>
  <si>
    <r>
      <t xml:space="preserve">Ilość </t>
    </r>
    <r>
      <rPr>
        <b/>
        <sz val="10"/>
        <color rgb="FFFF0000"/>
        <rFont val="Tahoma"/>
        <family val="2"/>
        <charset val="238"/>
      </rPr>
      <t>***</t>
    </r>
  </si>
  <si>
    <r>
      <t xml:space="preserve">• probówki z podłożem Hanksa do transportu próbek wirusologicznych; 
• do pobierania, transportu i zabezpieczenia próbki do badania wirusów metodą łańcuchowej reakcji polimerazy (PCR);                                      
• do hodowli wirusów bez wpływu na aktywność wirusa i jego zdolności do infekcji;                                                               
• ok 3ml medium transportowego stabilizującego wirusa i uniemozliwiającym rozówj bakterii i grzybów;                                                             
• probówka plastikowa z zakretką;                         
• z dołączonymi sterylnymi giętkimi wymazówkami z końcówką z flokowanego tworzywa sztucznego, łatwo dającymi się odłamać;                                                                
• możliwość przechowywania w temperaturze pokojowej.       
</t>
    </r>
    <r>
      <rPr>
        <b/>
        <sz val="10"/>
        <color rgb="FFFF0000"/>
        <rFont val="Tahoma"/>
        <family val="2"/>
        <charset val="238"/>
      </rPr>
      <t xml:space="preserve">• wymagana ilość: 150 sztuk   </t>
    </r>
    <r>
      <rPr>
        <sz val="10"/>
        <rFont val="Tahoma"/>
        <family val="2"/>
        <charset val="238"/>
      </rPr>
      <t xml:space="preserve">                                                </t>
    </r>
  </si>
  <si>
    <r>
      <t xml:space="preserve">• zastosowanie: do analiz mikrobiologicznych "in vitro"; 
• wymazówka z tworzywa sztucznego wymiary: ø12,5-13,0 mm na dł. 150-165 mm, z wacikiem wiskozowym 
• karbowany </t>
    </r>
    <r>
      <rPr>
        <strike/>
        <sz val="10"/>
        <color rgb="FFFF0000"/>
        <rFont val="Tahoma"/>
        <family val="2"/>
        <charset val="238"/>
      </rPr>
      <t>niebieski</t>
    </r>
    <r>
      <rPr>
        <sz val="10"/>
        <rFont val="Tahoma"/>
        <family val="2"/>
        <charset val="238"/>
      </rPr>
      <t xml:space="preserve"> korek;
• etykieta ; 
• sterylne; 
• podłoże Amies z weglem (zapewnia prawidłową żywotność mikroorganizamów do 72 godzin);
• pakowane indywidualnie.</t>
    </r>
  </si>
  <si>
    <r>
      <rPr>
        <sz val="10"/>
        <color rgb="FFFF0000"/>
        <rFont val="Tahoma"/>
        <family val="2"/>
        <charset val="238"/>
      </rPr>
      <t>• typ EPS-1 do pehametru CP-511;</t>
    </r>
    <r>
      <rPr>
        <sz val="10"/>
        <rFont val="Tahoma"/>
        <family val="2"/>
        <charset val="238"/>
      </rPr>
      <t xml:space="preserve">
• zastosowanie: do analiz laboratoryjnych do pomiaru pH; 
•zakres temp.pracy 0- min. 70°C ; 
• zakres pomiarów 0 - 14 pH;                                                                                             
• elektrolit: nasycony r-r KCl;                                           
• materiał korpusu szkło                                                   
• długośc kabla 1 m;                                                         
• wtyk BNC-50;                                                                      
• wymiary (mm): L-12-14, Φ 12;                                      
• dołączona buteleczka z nasyconym KCl nakładana na koniec elektrody
</t>
    </r>
  </si>
  <si>
    <t>Załącznik 1A do SWZ - po zmianie z dnia 15.05.2025 r.</t>
  </si>
  <si>
    <t>Należy wpisać odpowiednio jednostkę miary i ilość oferowanych jednostek miary.                                                                                                                                                             UWAGA: Przy wskazaniu jako jednostki miary - "opakowanie" należy wpisać ile sztuk jest zawartych w opakowaniu, np. opakowanie = 50 sztuk.
Jako jednostkę miary należy wskazać opakowanie, które zostanie wycenione w kolumnie "cena jednostkowa brutto", co umożliwi zrealizowanie zamówienia na takie pojedyncze opakowanie.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</si>
</sst>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charset val="238"/>
      <scheme val="minor"/>
    </font>
    <font>
      <b/>
      <sz val="10"/>
      <color indexed="8"/>
      <name val="Tahoma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0"/>
      <color rgb="FFFF0000"/>
      <name val="Tahoma"/>
      <family val="2"/>
      <charset val="238"/>
    </font>
    <font>
      <sz val="10"/>
      <name val="Arial"/>
      <family val="2"/>
      <charset val="238"/>
    </font>
    <font>
      <b/>
      <i/>
      <sz val="10"/>
      <name val="Tahoma"/>
      <family val="2"/>
      <charset val="238"/>
    </font>
    <font>
      <i/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sz val="11"/>
      <color indexed="8"/>
      <name val="Czcionka tekstu podstawowego"/>
      <family val="2"/>
      <charset val="238"/>
    </font>
    <font>
      <vertAlign val="superscript"/>
      <sz val="10"/>
      <name val="Tahoma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b/>
      <sz val="10"/>
      <color rgb="FF000000"/>
      <name val="Tahoma"/>
      <family val="2"/>
      <charset val="238"/>
    </font>
    <font>
      <u/>
      <sz val="11"/>
      <color theme="10"/>
      <name val="Calibri"/>
      <family val="2"/>
      <charset val="238"/>
    </font>
    <font>
      <u/>
      <sz val="10"/>
      <color theme="10"/>
      <name val="Tahoma"/>
      <family val="2"/>
      <charset val="238"/>
    </font>
    <font>
      <b/>
      <i/>
      <sz val="10"/>
      <color indexed="8"/>
      <name val="Tahoma"/>
      <family val="2"/>
      <charset val="238"/>
    </font>
    <font>
      <u/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rgb="FFFF0000"/>
      <name val="Calibri"/>
      <family val="2"/>
      <charset val="238"/>
      <scheme val="minor"/>
    </font>
    <font>
      <strike/>
      <sz val="10"/>
      <color rgb="FFFF0000"/>
      <name val="Tahoma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DEADA"/>
      </patternFill>
    </fill>
    <fill>
      <patternFill patternType="solid">
        <fgColor indexed="31"/>
        <bgColor indexed="22"/>
      </patternFill>
    </fill>
    <fill>
      <patternFill patternType="solid">
        <fgColor theme="0"/>
        <bgColor rgb="FFFFFFE7"/>
      </patternFill>
    </fill>
    <fill>
      <patternFill patternType="solid">
        <fgColor rgb="FFFFFF99"/>
        <bgColor rgb="FFFFFFE7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DEADA"/>
      </patternFill>
    </fill>
  </fills>
  <borders count="7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6" fillId="0" borderId="0"/>
    <xf numFmtId="0" fontId="16" fillId="0" borderId="0"/>
    <xf numFmtId="0" fontId="19" fillId="0" borderId="0"/>
    <xf numFmtId="0" fontId="20" fillId="0" borderId="0"/>
    <xf numFmtId="0" fontId="22" fillId="0" borderId="0" applyBorder="0" applyProtection="0"/>
  </cellStyleXfs>
  <cellXfs count="372">
    <xf numFmtId="0" fontId="0" fillId="0" borderId="0" xfId="0"/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center" wrapText="1"/>
      <protection locked="0"/>
    </xf>
    <xf numFmtId="0" fontId="2" fillId="0" borderId="3" xfId="1" applyFont="1" applyBorder="1" applyAlignment="1">
      <alignment horizontal="center" vertical="center" wrapText="1"/>
    </xf>
    <xf numFmtId="4" fontId="2" fillId="0" borderId="3" xfId="1" applyNumberFormat="1" applyFont="1" applyBorder="1" applyAlignment="1" applyProtection="1">
      <alignment horizontal="center" vertical="center" wrapText="1"/>
      <protection locked="0"/>
    </xf>
    <xf numFmtId="4" fontId="2" fillId="0" borderId="3" xfId="1" applyNumberFormat="1" applyFont="1" applyBorder="1" applyAlignment="1" applyProtection="1">
      <alignment horizontal="right" vertical="center" wrapText="1"/>
      <protection locked="0"/>
    </xf>
    <xf numFmtId="0" fontId="3" fillId="0" borderId="3" xfId="1" applyFont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2" fillId="0" borderId="0" xfId="1" applyFont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0" xfId="1" applyFont="1" applyAlignment="1" applyProtection="1">
      <alignment horizontal="center" wrapText="1"/>
      <protection locked="0"/>
    </xf>
    <xf numFmtId="0" fontId="1" fillId="0" borderId="3" xfId="0" applyFont="1" applyBorder="1" applyAlignment="1">
      <alignment vertical="top" wrapText="1"/>
    </xf>
    <xf numFmtId="0" fontId="2" fillId="0" borderId="3" xfId="1" applyFont="1" applyBorder="1" applyAlignment="1">
      <alignment horizontal="left" vertical="top" wrapText="1"/>
    </xf>
    <xf numFmtId="4" fontId="3" fillId="0" borderId="0" xfId="0" applyNumberFormat="1" applyFont="1"/>
    <xf numFmtId="0" fontId="1" fillId="0" borderId="0" xfId="0" applyFont="1" applyProtection="1">
      <protection locked="0"/>
    </xf>
    <xf numFmtId="0" fontId="3" fillId="0" borderId="0" xfId="1" applyFont="1" applyProtection="1">
      <protection locked="0"/>
    </xf>
    <xf numFmtId="0" fontId="2" fillId="0" borderId="0" xfId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3" xfId="1" applyFont="1" applyBorder="1" applyAlignment="1">
      <alignment vertical="top" wrapText="1"/>
    </xf>
    <xf numFmtId="4" fontId="3" fillId="0" borderId="15" xfId="0" applyNumberFormat="1" applyFont="1" applyBorder="1"/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1" applyFont="1" applyAlignment="1" applyProtection="1">
      <alignment horizontal="center"/>
      <protection locked="0"/>
    </xf>
    <xf numFmtId="0" fontId="2" fillId="0" borderId="0" xfId="1" applyFont="1" applyAlignment="1" applyProtection="1">
      <alignment vertical="top"/>
      <protection locked="0"/>
    </xf>
    <xf numFmtId="4" fontId="2" fillId="0" borderId="3" xfId="1" applyNumberFormat="1" applyFont="1" applyBorder="1" applyAlignment="1" applyProtection="1">
      <alignment horizontal="left" vertical="top" wrapText="1"/>
      <protection locked="0"/>
    </xf>
    <xf numFmtId="4" fontId="3" fillId="8" borderId="3" xfId="1" applyNumberFormat="1" applyFont="1" applyFill="1" applyBorder="1" applyAlignment="1" applyProtection="1">
      <alignment horizontal="left" vertical="top" wrapText="1"/>
      <protection locked="0"/>
    </xf>
    <xf numFmtId="0" fontId="2" fillId="8" borderId="3" xfId="1" applyFont="1" applyFill="1" applyBorder="1" applyAlignment="1" applyProtection="1">
      <alignment horizontal="left" vertical="top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0" fontId="2" fillId="0" borderId="12" xfId="0" applyFont="1" applyBorder="1" applyAlignment="1">
      <alignment horizontal="right" vertical="center"/>
    </xf>
    <xf numFmtId="0" fontId="9" fillId="0" borderId="0" xfId="0" applyFont="1" applyAlignment="1" applyProtection="1">
      <alignment vertical="top"/>
      <protection locked="0"/>
    </xf>
    <xf numFmtId="0" fontId="3" fillId="0" borderId="20" xfId="1" applyFont="1" applyBorder="1" applyAlignment="1">
      <alignment horizontal="left" vertical="top" wrapText="1"/>
    </xf>
    <xf numFmtId="0" fontId="2" fillId="6" borderId="20" xfId="1" applyFont="1" applyFill="1" applyBorder="1" applyAlignment="1">
      <alignment horizontal="left" vertical="top" wrapText="1"/>
    </xf>
    <xf numFmtId="0" fontId="9" fillId="0" borderId="0" xfId="0" applyFont="1" applyAlignment="1" applyProtection="1">
      <alignment vertical="top" wrapText="1"/>
      <protection locked="0"/>
    </xf>
    <xf numFmtId="0" fontId="3" fillId="0" borderId="27" xfId="1" applyFont="1" applyBorder="1" applyAlignment="1">
      <alignment horizontal="left" vertical="top" wrapText="1"/>
    </xf>
    <xf numFmtId="0" fontId="2" fillId="8" borderId="27" xfId="1" applyFont="1" applyFill="1" applyBorder="1" applyAlignment="1">
      <alignment horizontal="left" vertical="top" wrapText="1"/>
    </xf>
    <xf numFmtId="4" fontId="3" fillId="0" borderId="11" xfId="0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vertical="top"/>
    </xf>
    <xf numFmtId="0" fontId="4" fillId="0" borderId="0" xfId="0" applyFont="1" applyAlignment="1" applyProtection="1">
      <alignment horizontal="left"/>
      <protection locked="0"/>
    </xf>
    <xf numFmtId="4" fontId="3" fillId="0" borderId="3" xfId="1" applyNumberFormat="1" applyFont="1" applyBorder="1" applyAlignment="1" applyProtection="1">
      <alignment horizontal="left" vertical="top" wrapText="1"/>
      <protection locked="0"/>
    </xf>
    <xf numFmtId="4" fontId="3" fillId="8" borderId="3" xfId="1" applyNumberFormat="1" applyFont="1" applyFill="1" applyBorder="1" applyAlignment="1" applyProtection="1">
      <alignment vertical="top" wrapText="1"/>
      <protection locked="0"/>
    </xf>
    <xf numFmtId="4" fontId="2" fillId="8" borderId="3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Protection="1">
      <protection locked="0"/>
    </xf>
    <xf numFmtId="0" fontId="2" fillId="0" borderId="33" xfId="1" applyFont="1" applyBorder="1" applyAlignment="1">
      <alignment horizontal="left" vertical="top" wrapText="1"/>
    </xf>
    <xf numFmtId="0" fontId="2" fillId="0" borderId="0" xfId="3" applyFont="1" applyBorder="1" applyAlignment="1" applyProtection="1">
      <alignment vertical="top" wrapText="1"/>
      <protection locked="0"/>
    </xf>
    <xf numFmtId="0" fontId="2" fillId="0" borderId="15" xfId="1" applyFont="1" applyBorder="1" applyAlignment="1">
      <alignment horizontal="left" vertical="top" wrapText="1"/>
    </xf>
    <xf numFmtId="0" fontId="2" fillId="0" borderId="0" xfId="5" applyFont="1" applyAlignment="1" applyProtection="1">
      <alignment vertical="top" wrapText="1"/>
      <protection locked="0"/>
    </xf>
    <xf numFmtId="0" fontId="3" fillId="0" borderId="33" xfId="1" applyFont="1" applyBorder="1" applyAlignment="1" applyProtection="1">
      <alignment horizontal="left" vertical="top" wrapText="1"/>
      <protection locked="0"/>
    </xf>
    <xf numFmtId="0" fontId="3" fillId="0" borderId="5" xfId="1" applyFont="1" applyBorder="1" applyAlignment="1">
      <alignment vertical="top" wrapText="1"/>
    </xf>
    <xf numFmtId="0" fontId="2" fillId="0" borderId="3" xfId="1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2" fillId="0" borderId="0" xfId="5" applyFont="1" applyAlignment="1" applyProtection="1">
      <alignment vertical="top"/>
      <protection locked="0"/>
    </xf>
    <xf numFmtId="4" fontId="3" fillId="0" borderId="7" xfId="1" applyNumberFormat="1" applyFont="1" applyBorder="1" applyAlignment="1" applyProtection="1">
      <alignment vertical="top" wrapText="1"/>
      <protection locked="0"/>
    </xf>
    <xf numFmtId="4" fontId="2" fillId="0" borderId="7" xfId="1" applyNumberFormat="1" applyFont="1" applyBorder="1" applyAlignment="1" applyProtection="1">
      <alignment vertical="top" wrapText="1"/>
      <protection locked="0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2" fillId="0" borderId="0" xfId="1" applyFont="1"/>
    <xf numFmtId="0" fontId="0" fillId="0" borderId="0" xfId="0" applyAlignment="1">
      <alignment vertical="center"/>
    </xf>
    <xf numFmtId="0" fontId="13" fillId="0" borderId="17" xfId="2" applyBorder="1" applyProtection="1"/>
    <xf numFmtId="0" fontId="0" fillId="0" borderId="17" xfId="0" applyBorder="1"/>
    <xf numFmtId="0" fontId="0" fillId="0" borderId="32" xfId="0" applyBorder="1"/>
    <xf numFmtId="0" fontId="13" fillId="0" borderId="19" xfId="2" applyBorder="1" applyProtection="1"/>
    <xf numFmtId="0" fontId="0" fillId="0" borderId="19" xfId="0" applyBorder="1"/>
    <xf numFmtId="0" fontId="10" fillId="2" borderId="31" xfId="0" applyFont="1" applyFill="1" applyBorder="1"/>
    <xf numFmtId="0" fontId="10" fillId="2" borderId="16" xfId="0" applyFont="1" applyFill="1" applyBorder="1"/>
    <xf numFmtId="0" fontId="10" fillId="0" borderId="0" xfId="0" applyFont="1"/>
    <xf numFmtId="0" fontId="3" fillId="0" borderId="0" xfId="0" applyFont="1" applyAlignment="1" applyProtection="1">
      <alignment horizontal="left" vertical="top" wrapText="1"/>
      <protection locked="0"/>
    </xf>
    <xf numFmtId="0" fontId="3" fillId="3" borderId="33" xfId="0" applyFont="1" applyFill="1" applyBorder="1" applyAlignment="1">
      <alignment horizontal="center" vertical="top" wrapText="1"/>
    </xf>
    <xf numFmtId="0" fontId="3" fillId="0" borderId="3" xfId="1" applyFont="1" applyBorder="1" applyAlignment="1">
      <alignment horizontal="left" vertical="top" wrapText="1"/>
    </xf>
    <xf numFmtId="0" fontId="2" fillId="8" borderId="3" xfId="1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vertical="top" wrapText="1"/>
    </xf>
    <xf numFmtId="0" fontId="5" fillId="0" borderId="0" xfId="0" applyFont="1"/>
    <xf numFmtId="0" fontId="2" fillId="0" borderId="39" xfId="1" applyFont="1" applyBorder="1" applyAlignment="1">
      <alignment horizontal="left" vertical="top" wrapText="1"/>
    </xf>
    <xf numFmtId="0" fontId="2" fillId="6" borderId="3" xfId="1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center" vertical="top" wrapText="1"/>
    </xf>
    <xf numFmtId="0" fontId="2" fillId="0" borderId="42" xfId="0" applyFont="1" applyBorder="1"/>
    <xf numFmtId="0" fontId="3" fillId="3" borderId="42" xfId="0" applyFont="1" applyFill="1" applyBorder="1" applyAlignment="1">
      <alignment horizontal="center" vertical="top" wrapText="1"/>
    </xf>
    <xf numFmtId="0" fontId="3" fillId="0" borderId="34" xfId="1" applyFont="1" applyBorder="1" applyAlignment="1">
      <alignment horizontal="left" vertical="top" wrapText="1"/>
    </xf>
    <xf numFmtId="0" fontId="2" fillId="6" borderId="35" xfId="1" applyFont="1" applyFill="1" applyBorder="1" applyAlignment="1">
      <alignment horizontal="left" vertical="top" wrapText="1"/>
    </xf>
    <xf numFmtId="0" fontId="3" fillId="0" borderId="39" xfId="0" applyFont="1" applyBorder="1" applyAlignment="1">
      <alignment horizontal="left" vertical="top" wrapText="1"/>
    </xf>
    <xf numFmtId="0" fontId="2" fillId="0" borderId="0" xfId="0" applyFont="1" applyAlignment="1">
      <alignment horizontal="right"/>
    </xf>
    <xf numFmtId="0" fontId="3" fillId="3" borderId="45" xfId="0" applyFont="1" applyFill="1" applyBorder="1" applyAlignment="1">
      <alignment horizontal="center" vertical="top" wrapText="1"/>
    </xf>
    <xf numFmtId="0" fontId="2" fillId="0" borderId="42" xfId="0" applyFont="1" applyBorder="1" applyAlignment="1">
      <alignment vertical="top"/>
    </xf>
    <xf numFmtId="0" fontId="3" fillId="3" borderId="50" xfId="0" applyFont="1" applyFill="1" applyBorder="1" applyAlignment="1">
      <alignment horizontal="center" vertical="top" wrapText="1"/>
    </xf>
    <xf numFmtId="0" fontId="2" fillId="0" borderId="42" xfId="0" applyFont="1" applyBorder="1" applyAlignment="1">
      <alignment vertical="center"/>
    </xf>
    <xf numFmtId="0" fontId="3" fillId="0" borderId="45" xfId="0" applyFont="1" applyBorder="1" applyAlignment="1">
      <alignment horizontal="center" vertical="top" wrapText="1"/>
    </xf>
    <xf numFmtId="0" fontId="1" fillId="7" borderId="40" xfId="0" applyFon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1" fillId="7" borderId="47" xfId="0" applyFont="1" applyFill="1" applyBorder="1" applyAlignment="1">
      <alignment vertical="center" wrapText="1"/>
    </xf>
    <xf numFmtId="0" fontId="3" fillId="0" borderId="3" xfId="3" applyFont="1" applyBorder="1" applyAlignment="1">
      <alignment horizontal="left" vertical="top" wrapText="1"/>
    </xf>
    <xf numFmtId="0" fontId="2" fillId="0" borderId="3" xfId="3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2" fillId="0" borderId="42" xfId="0" applyFont="1" applyBorder="1" applyAlignment="1">
      <alignment horizontal="center" vertical="top"/>
    </xf>
    <xf numFmtId="0" fontId="2" fillId="0" borderId="51" xfId="0" applyFont="1" applyBorder="1" applyAlignment="1">
      <alignment vertical="center"/>
    </xf>
    <xf numFmtId="0" fontId="2" fillId="0" borderId="0" xfId="8" applyFont="1"/>
    <xf numFmtId="0" fontId="15" fillId="0" borderId="0" xfId="8" applyFont="1" applyProtection="1">
      <protection locked="0"/>
    </xf>
    <xf numFmtId="0" fontId="5" fillId="0" borderId="0" xfId="8" applyFont="1" applyAlignment="1" applyProtection="1">
      <alignment horizontal="left" vertical="top" wrapText="1"/>
      <protection locked="0"/>
    </xf>
    <xf numFmtId="0" fontId="2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2" fillId="0" borderId="51" xfId="8" applyFont="1" applyBorder="1" applyAlignment="1">
      <alignment vertical="center"/>
    </xf>
    <xf numFmtId="0" fontId="3" fillId="0" borderId="0" xfId="8" applyFont="1" applyAlignment="1">
      <alignment horizontal="center" vertical="top"/>
    </xf>
    <xf numFmtId="0" fontId="2" fillId="0" borderId="0" xfId="8" applyFont="1" applyAlignment="1" applyProtection="1">
      <alignment vertical="top" wrapText="1"/>
      <protection locked="0"/>
    </xf>
    <xf numFmtId="0" fontId="21" fillId="0" borderId="0" xfId="8" applyFont="1" applyProtection="1">
      <protection locked="0"/>
    </xf>
    <xf numFmtId="0" fontId="2" fillId="0" borderId="0" xfId="8" applyFont="1" applyAlignment="1" applyProtection="1">
      <alignment horizontal="left" vertical="top"/>
      <protection locked="0"/>
    </xf>
    <xf numFmtId="0" fontId="3" fillId="11" borderId="53" xfId="0" applyFont="1" applyFill="1" applyBorder="1" applyAlignment="1">
      <alignment horizontal="center" vertical="top" wrapText="1"/>
    </xf>
    <xf numFmtId="0" fontId="2" fillId="11" borderId="3" xfId="1" applyFont="1" applyFill="1" applyBorder="1" applyAlignment="1">
      <alignment horizontal="left" vertical="top" wrapText="1"/>
    </xf>
    <xf numFmtId="4" fontId="3" fillId="0" borderId="55" xfId="8" applyNumberFormat="1" applyFont="1" applyBorder="1" applyAlignment="1" applyProtection="1">
      <alignment horizontal="right" vertical="center" wrapText="1"/>
      <protection locked="0"/>
    </xf>
    <xf numFmtId="0" fontId="2" fillId="0" borderId="58" xfId="1" applyFont="1" applyBorder="1" applyAlignment="1" applyProtection="1">
      <alignment horizontal="left" vertical="center" wrapText="1"/>
      <protection locked="0"/>
    </xf>
    <xf numFmtId="4" fontId="2" fillId="0" borderId="58" xfId="1" applyNumberFormat="1" applyFont="1" applyBorder="1" applyAlignment="1" applyProtection="1">
      <alignment horizontal="center" vertical="center" wrapText="1"/>
      <protection locked="0"/>
    </xf>
    <xf numFmtId="4" fontId="2" fillId="0" borderId="58" xfId="1" applyNumberFormat="1" applyFont="1" applyBorder="1" applyAlignment="1" applyProtection="1">
      <alignment horizontal="right" vertical="center" wrapText="1"/>
      <protection locked="0"/>
    </xf>
    <xf numFmtId="4" fontId="2" fillId="12" borderId="58" xfId="1" applyNumberFormat="1" applyFont="1" applyFill="1" applyBorder="1" applyAlignment="1" applyProtection="1">
      <alignment horizontal="center" vertical="center" wrapText="1"/>
      <protection locked="0"/>
    </xf>
    <xf numFmtId="9" fontId="8" fillId="12" borderId="58" xfId="1" applyNumberFormat="1" applyFont="1" applyFill="1" applyBorder="1" applyAlignment="1" applyProtection="1">
      <alignment horizontal="center" vertical="center" wrapText="1"/>
      <protection locked="0"/>
    </xf>
    <xf numFmtId="9" fontId="8" fillId="0" borderId="58" xfId="1" applyNumberFormat="1" applyFont="1" applyBorder="1" applyAlignment="1">
      <alignment horizontal="center" vertical="center" wrapText="1"/>
    </xf>
    <xf numFmtId="0" fontId="7" fillId="12" borderId="58" xfId="1" applyFont="1" applyFill="1" applyBorder="1" applyAlignment="1" applyProtection="1">
      <alignment horizontal="center" vertical="center" wrapText="1"/>
      <protection locked="0"/>
    </xf>
    <xf numFmtId="0" fontId="3" fillId="11" borderId="58" xfId="8" applyFont="1" applyFill="1" applyBorder="1" applyAlignment="1">
      <alignment horizontal="center" vertical="top" wrapText="1"/>
    </xf>
    <xf numFmtId="9" fontId="2" fillId="12" borderId="58" xfId="8" applyNumberFormat="1" applyFont="1" applyFill="1" applyBorder="1" applyAlignment="1" applyProtection="1">
      <alignment horizontal="center" vertical="center" wrapText="1"/>
      <protection locked="0"/>
    </xf>
    <xf numFmtId="4" fontId="3" fillId="0" borderId="58" xfId="8" applyNumberFormat="1" applyFont="1" applyBorder="1" applyAlignment="1" applyProtection="1">
      <alignment horizontal="right" vertical="center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2" fillId="0" borderId="0" xfId="8" applyFont="1" applyAlignment="1">
      <alignment horizontal="left" vertical="top" wrapText="1"/>
    </xf>
    <xf numFmtId="0" fontId="2" fillId="0" borderId="0" xfId="8" applyFont="1" applyAlignment="1" applyProtection="1">
      <alignment vertical="top"/>
      <protection locked="0"/>
    </xf>
    <xf numFmtId="4" fontId="3" fillId="0" borderId="58" xfId="1" applyNumberFormat="1" applyFont="1" applyBorder="1" applyAlignment="1" applyProtection="1">
      <alignment horizontal="left" vertical="top" wrapText="1"/>
      <protection locked="0"/>
    </xf>
    <xf numFmtId="4" fontId="2" fillId="0" borderId="58" xfId="1" applyNumberFormat="1" applyFont="1" applyBorder="1" applyAlignment="1" applyProtection="1">
      <alignment horizontal="left" vertical="top" wrapText="1"/>
      <protection locked="0"/>
    </xf>
    <xf numFmtId="4" fontId="2" fillId="0" borderId="58" xfId="1" applyNumberFormat="1" applyFont="1" applyBorder="1" applyAlignment="1">
      <alignment horizontal="center" vertical="center" wrapText="1"/>
    </xf>
    <xf numFmtId="4" fontId="3" fillId="0" borderId="55" xfId="0" applyNumberFormat="1" applyFont="1" applyBorder="1" applyAlignment="1" applyProtection="1">
      <alignment horizontal="right" vertical="center" wrapText="1"/>
      <protection locked="0"/>
    </xf>
    <xf numFmtId="0" fontId="3" fillId="11" borderId="3" xfId="8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3" borderId="53" xfId="0" applyFont="1" applyFill="1" applyBorder="1" applyAlignment="1">
      <alignment horizontal="center" vertical="top" wrapText="1"/>
    </xf>
    <xf numFmtId="0" fontId="3" fillId="0" borderId="46" xfId="1" applyFont="1" applyBorder="1" applyAlignment="1">
      <alignment vertical="top" wrapText="1"/>
    </xf>
    <xf numFmtId="0" fontId="2" fillId="0" borderId="46" xfId="0" applyFont="1" applyBorder="1" applyAlignment="1">
      <alignment vertical="top" wrapText="1"/>
    </xf>
    <xf numFmtId="0" fontId="3" fillId="0" borderId="58" xfId="3" applyFont="1" applyBorder="1" applyAlignment="1">
      <alignment horizontal="left" vertical="top" wrapText="1"/>
    </xf>
    <xf numFmtId="0" fontId="2" fillId="0" borderId="58" xfId="3" applyFont="1" applyBorder="1" applyAlignment="1">
      <alignment horizontal="left" vertical="top" wrapText="1"/>
    </xf>
    <xf numFmtId="0" fontId="3" fillId="3" borderId="58" xfId="0" applyFont="1" applyFill="1" applyBorder="1" applyAlignment="1">
      <alignment horizontal="center" vertical="top" wrapText="1"/>
    </xf>
    <xf numFmtId="0" fontId="3" fillId="3" borderId="53" xfId="0" applyFont="1" applyFill="1" applyBorder="1" applyAlignment="1">
      <alignment horizontal="left" vertical="top" wrapText="1"/>
    </xf>
    <xf numFmtId="0" fontId="2" fillId="3" borderId="53" xfId="0" applyFont="1" applyFill="1" applyBorder="1" applyAlignment="1">
      <alignment horizontal="left" vertical="top" wrapText="1"/>
    </xf>
    <xf numFmtId="0" fontId="3" fillId="11" borderId="59" xfId="8" applyFont="1" applyFill="1" applyBorder="1" applyAlignment="1">
      <alignment horizontal="center" vertical="top" wrapText="1"/>
    </xf>
    <xf numFmtId="4" fontId="3" fillId="0" borderId="61" xfId="0" applyNumberFormat="1" applyFont="1" applyBorder="1" applyAlignment="1" applyProtection="1">
      <alignment horizontal="right" vertical="center" wrapText="1"/>
      <protection locked="0"/>
    </xf>
    <xf numFmtId="0" fontId="2" fillId="0" borderId="65" xfId="1" applyFont="1" applyBorder="1" applyAlignment="1" applyProtection="1">
      <alignment horizontal="left" vertical="center" wrapText="1"/>
      <protection locked="0"/>
    </xf>
    <xf numFmtId="4" fontId="2" fillId="0" borderId="65" xfId="1" applyNumberFormat="1" applyFont="1" applyBorder="1" applyAlignment="1" applyProtection="1">
      <alignment horizontal="center" vertical="center" wrapText="1"/>
      <protection locked="0"/>
    </xf>
    <xf numFmtId="0" fontId="2" fillId="0" borderId="0" xfId="8" applyFont="1" applyAlignment="1">
      <alignment vertical="center"/>
    </xf>
    <xf numFmtId="0" fontId="3" fillId="0" borderId="43" xfId="0" applyFont="1" applyBorder="1" applyAlignment="1">
      <alignment horizontal="left" vertical="top" wrapText="1"/>
    </xf>
    <xf numFmtId="0" fontId="2" fillId="0" borderId="43" xfId="1" applyFont="1" applyBorder="1" applyAlignment="1">
      <alignment horizontal="left" vertical="top" wrapText="1"/>
    </xf>
    <xf numFmtId="0" fontId="3" fillId="0" borderId="53" xfId="0" applyFont="1" applyBorder="1" applyAlignment="1">
      <alignment horizontal="left" vertical="top" wrapText="1"/>
    </xf>
    <xf numFmtId="0" fontId="2" fillId="0" borderId="53" xfId="1" applyFont="1" applyBorder="1" applyAlignment="1">
      <alignment horizontal="left" vertical="top" wrapText="1"/>
    </xf>
    <xf numFmtId="0" fontId="3" fillId="3" borderId="43" xfId="0" applyFont="1" applyFill="1" applyBorder="1" applyAlignment="1">
      <alignment horizontal="center" vertical="top" wrapText="1"/>
    </xf>
    <xf numFmtId="0" fontId="3" fillId="0" borderId="33" xfId="1" applyFont="1" applyBorder="1" applyAlignment="1">
      <alignment horizontal="left" vertical="top" wrapText="1"/>
    </xf>
    <xf numFmtId="0" fontId="3" fillId="0" borderId="43" xfId="1" applyFont="1" applyBorder="1" applyAlignment="1">
      <alignment horizontal="left" vertical="top" wrapText="1"/>
    </xf>
    <xf numFmtId="0" fontId="2" fillId="8" borderId="43" xfId="1" applyFont="1" applyFill="1" applyBorder="1" applyAlignment="1">
      <alignment horizontal="left" vertical="top" wrapText="1"/>
    </xf>
    <xf numFmtId="4" fontId="3" fillId="0" borderId="63" xfId="1" applyNumberFormat="1" applyFont="1" applyBorder="1" applyAlignment="1" applyProtection="1">
      <alignment vertical="top" wrapText="1"/>
      <protection locked="0"/>
    </xf>
    <xf numFmtId="0" fontId="3" fillId="0" borderId="50" xfId="0" applyFont="1" applyBorder="1" applyAlignment="1">
      <alignment horizontal="center" vertical="top" wrapText="1"/>
    </xf>
    <xf numFmtId="0" fontId="3" fillId="0" borderId="58" xfId="0" applyFont="1" applyBorder="1" applyAlignment="1">
      <alignment vertical="top" wrapText="1"/>
    </xf>
    <xf numFmtId="0" fontId="2" fillId="0" borderId="58" xfId="1" applyFont="1" applyBorder="1" applyAlignment="1">
      <alignment horizontal="left" vertical="top" wrapText="1"/>
    </xf>
    <xf numFmtId="4" fontId="2" fillId="0" borderId="15" xfId="0" applyNumberFormat="1" applyFont="1" applyBorder="1"/>
    <xf numFmtId="4" fontId="2" fillId="0" borderId="58" xfId="8" applyNumberFormat="1" applyFont="1" applyBorder="1" applyAlignment="1">
      <alignment horizontal="center" vertical="center"/>
    </xf>
    <xf numFmtId="0" fontId="3" fillId="0" borderId="58" xfId="1" applyFont="1" applyBorder="1" applyAlignment="1" applyProtection="1">
      <alignment vertical="top" wrapText="1"/>
      <protection locked="0"/>
    </xf>
    <xf numFmtId="0" fontId="3" fillId="0" borderId="65" xfId="1" applyFont="1" applyBorder="1" applyAlignment="1" applyProtection="1">
      <alignment vertical="top" wrapText="1"/>
      <protection locked="0"/>
    </xf>
    <xf numFmtId="4" fontId="2" fillId="0" borderId="54" xfId="1" applyNumberFormat="1" applyFont="1" applyBorder="1" applyAlignment="1" applyProtection="1">
      <alignment horizontal="left" vertical="top" wrapText="1"/>
      <protection locked="0"/>
    </xf>
    <xf numFmtId="0" fontId="3" fillId="0" borderId="43" xfId="1" applyFont="1" applyBorder="1" applyAlignment="1" applyProtection="1">
      <alignment vertical="top" wrapText="1"/>
      <protection locked="0"/>
    </xf>
    <xf numFmtId="0" fontId="2" fillId="0" borderId="43" xfId="1" applyFont="1" applyBorder="1" applyAlignment="1" applyProtection="1">
      <alignment vertical="top" wrapText="1"/>
      <protection locked="0"/>
    </xf>
    <xf numFmtId="0" fontId="3" fillId="0" borderId="63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 applyProtection="1">
      <alignment vertical="top"/>
      <protection locked="0"/>
    </xf>
    <xf numFmtId="0" fontId="2" fillId="8" borderId="3" xfId="0" applyFont="1" applyFill="1" applyBorder="1" applyAlignment="1" applyProtection="1">
      <alignment horizontal="left" vertical="top" wrapText="1"/>
      <protection locked="0"/>
    </xf>
    <xf numFmtId="0" fontId="2" fillId="3" borderId="3" xfId="1" applyFont="1" applyFill="1" applyBorder="1" applyAlignment="1" applyProtection="1">
      <alignment horizontal="center" vertical="center" wrapText="1"/>
      <protection locked="0"/>
    </xf>
    <xf numFmtId="0" fontId="2" fillId="0" borderId="42" xfId="0" applyFont="1" applyBorder="1" applyAlignment="1">
      <alignment horizontal="center" vertical="center"/>
    </xf>
    <xf numFmtId="0" fontId="3" fillId="0" borderId="43" xfId="1" applyFont="1" applyBorder="1" applyAlignment="1" applyProtection="1">
      <alignment horizontal="left" vertical="top" wrapText="1"/>
      <protection locked="0"/>
    </xf>
    <xf numFmtId="0" fontId="2" fillId="0" borderId="43" xfId="0" applyFont="1" applyBorder="1" applyAlignment="1" applyProtection="1">
      <alignment horizontal="left" vertical="top" wrapText="1"/>
      <protection locked="0"/>
    </xf>
    <xf numFmtId="0" fontId="3" fillId="3" borderId="63" xfId="0" applyFont="1" applyFill="1" applyBorder="1" applyAlignment="1">
      <alignment horizontal="center" vertical="top" wrapText="1"/>
    </xf>
    <xf numFmtId="0" fontId="3" fillId="0" borderId="63" xfId="3" applyFont="1" applyBorder="1" applyAlignment="1">
      <alignment horizontal="left" vertical="top" wrapText="1"/>
    </xf>
    <xf numFmtId="0" fontId="2" fillId="0" borderId="63" xfId="3" applyFont="1" applyBorder="1" applyAlignment="1">
      <alignment horizontal="left" vertical="top" wrapText="1"/>
    </xf>
    <xf numFmtId="0" fontId="3" fillId="3" borderId="41" xfId="0" applyFont="1" applyFill="1" applyBorder="1" applyAlignment="1">
      <alignment horizontal="center" vertical="top" wrapText="1"/>
    </xf>
    <xf numFmtId="4" fontId="3" fillId="0" borderId="53" xfId="1" applyNumberFormat="1" applyFont="1" applyBorder="1" applyAlignment="1" applyProtection="1">
      <alignment horizontal="left" vertical="top"/>
      <protection locked="0"/>
    </xf>
    <xf numFmtId="0" fontId="2" fillId="0" borderId="53" xfId="1" applyFont="1" applyBorder="1" applyAlignment="1" applyProtection="1">
      <alignment horizontal="left" vertical="top" wrapText="1"/>
      <protection locked="0"/>
    </xf>
    <xf numFmtId="0" fontId="3" fillId="0" borderId="3" xfId="1" applyFont="1" applyBorder="1" applyAlignment="1" applyProtection="1">
      <alignment horizontal="left" vertical="top"/>
      <protection locked="0"/>
    </xf>
    <xf numFmtId="0" fontId="2" fillId="3" borderId="3" xfId="1" applyFont="1" applyFill="1" applyBorder="1" applyAlignment="1">
      <alignment horizontal="center" vertical="center" wrapText="1"/>
    </xf>
    <xf numFmtId="0" fontId="2" fillId="3" borderId="58" xfId="1" applyFont="1" applyFill="1" applyBorder="1" applyAlignment="1" applyProtection="1">
      <alignment horizontal="center" vertical="center" wrapText="1"/>
      <protection locked="0"/>
    </xf>
    <xf numFmtId="4" fontId="2" fillId="3" borderId="58" xfId="1" applyNumberFormat="1" applyFont="1" applyFill="1" applyBorder="1" applyAlignment="1" applyProtection="1">
      <alignment horizontal="center" vertical="center" wrapText="1"/>
      <protection locked="0"/>
    </xf>
    <xf numFmtId="0" fontId="2" fillId="11" borderId="58" xfId="1" applyFont="1" applyFill="1" applyBorder="1" applyAlignment="1" applyProtection="1">
      <alignment horizontal="center" vertical="center" wrapText="1"/>
      <protection locked="0"/>
    </xf>
    <xf numFmtId="0" fontId="2" fillId="11" borderId="65" xfId="1" applyFont="1" applyFill="1" applyBorder="1" applyAlignment="1" applyProtection="1">
      <alignment horizontal="center" vertical="center" wrapText="1"/>
      <protection locked="0"/>
    </xf>
    <xf numFmtId="0" fontId="2" fillId="11" borderId="3" xfId="1" applyFont="1" applyFill="1" applyBorder="1" applyAlignment="1" applyProtection="1">
      <alignment horizontal="center" vertical="center" wrapText="1"/>
      <protection locked="0"/>
    </xf>
    <xf numFmtId="4" fontId="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14" borderId="5" xfId="1" applyFont="1" applyFill="1" applyBorder="1" applyAlignment="1" applyProtection="1">
      <alignment horizontal="center" vertical="center" wrapText="1"/>
      <protection locked="0"/>
    </xf>
    <xf numFmtId="4" fontId="2" fillId="3" borderId="28" xfId="1" applyNumberFormat="1" applyFont="1" applyFill="1" applyBorder="1" applyAlignment="1" applyProtection="1">
      <alignment horizontal="center" vertical="center" wrapText="1"/>
      <protection locked="0"/>
    </xf>
    <xf numFmtId="3" fontId="9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9" fillId="14" borderId="3" xfId="1" applyFont="1" applyFill="1" applyBorder="1" applyAlignment="1" applyProtection="1">
      <alignment horizontal="center" vertical="center" wrapText="1"/>
      <protection locked="0"/>
    </xf>
    <xf numFmtId="0" fontId="2" fillId="3" borderId="5" xfId="1" applyFont="1" applyFill="1" applyBorder="1" applyAlignment="1">
      <alignment horizontal="center" vertical="center" wrapText="1"/>
    </xf>
    <xf numFmtId="0" fontId="2" fillId="3" borderId="46" xfId="1" applyFont="1" applyFill="1" applyBorder="1" applyAlignment="1">
      <alignment horizontal="center" vertical="center" wrapText="1"/>
    </xf>
    <xf numFmtId="0" fontId="2" fillId="14" borderId="46" xfId="1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Border="1" applyAlignment="1">
      <alignment horizontal="left"/>
    </xf>
    <xf numFmtId="0" fontId="9" fillId="0" borderId="0" xfId="0" applyFont="1"/>
    <xf numFmtId="0" fontId="2" fillId="0" borderId="43" xfId="1" applyFont="1" applyBorder="1" applyAlignment="1" applyProtection="1">
      <alignment horizontal="left" vertical="center" wrapText="1"/>
      <protection locked="0"/>
    </xf>
    <xf numFmtId="4" fontId="2" fillId="0" borderId="43" xfId="1" applyNumberFormat="1" applyFont="1" applyBorder="1" applyAlignment="1" applyProtection="1">
      <alignment horizontal="center" vertical="center" wrapText="1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 wrapText="1"/>
      <protection locked="0"/>
    </xf>
    <xf numFmtId="0" fontId="2" fillId="14" borderId="37" xfId="1" applyFont="1" applyFill="1" applyBorder="1" applyAlignment="1" applyProtection="1">
      <alignment horizontal="center" vertical="center" wrapText="1"/>
      <protection locked="0"/>
    </xf>
    <xf numFmtId="0" fontId="23" fillId="0" borderId="0" xfId="2" applyFont="1" applyBorder="1" applyAlignment="1">
      <alignment horizontal="left" vertical="center"/>
    </xf>
    <xf numFmtId="4" fontId="3" fillId="0" borderId="3" xfId="1" applyNumberFormat="1" applyFont="1" applyBorder="1" applyAlignment="1">
      <alignment horizontal="center" vertical="center" wrapText="1"/>
    </xf>
    <xf numFmtId="0" fontId="23" fillId="0" borderId="0" xfId="2" applyFont="1" applyBorder="1" applyAlignment="1">
      <alignment horizontal="left" vertical="top"/>
    </xf>
    <xf numFmtId="0" fontId="1" fillId="0" borderId="0" xfId="0" applyFont="1" applyAlignment="1">
      <alignment horizontal="center" vertical="top"/>
    </xf>
    <xf numFmtId="9" fontId="24" fillId="0" borderId="3" xfId="0" applyNumberFormat="1" applyFont="1" applyBorder="1" applyAlignment="1">
      <alignment horizontal="center" vertical="center"/>
    </xf>
    <xf numFmtId="9" fontId="24" fillId="0" borderId="1" xfId="0" applyNumberFormat="1" applyFont="1" applyBorder="1" applyAlignment="1">
      <alignment horizontal="center" vertical="center"/>
    </xf>
    <xf numFmtId="0" fontId="9" fillId="0" borderId="47" xfId="0" applyFont="1" applyBorder="1"/>
    <xf numFmtId="0" fontId="9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12" fillId="0" borderId="0" xfId="0" applyFont="1"/>
    <xf numFmtId="0" fontId="9" fillId="0" borderId="0" xfId="0" applyFont="1" applyAlignment="1">
      <alignment horizontal="center" vertical="top"/>
    </xf>
    <xf numFmtId="4" fontId="3" fillId="0" borderId="3" xfId="1" applyNumberFormat="1" applyFont="1" applyBorder="1" applyAlignment="1" applyProtection="1">
      <alignment vertical="top" wrapText="1"/>
      <protection locked="0"/>
    </xf>
    <xf numFmtId="4" fontId="2" fillId="0" borderId="3" xfId="1" applyNumberFormat="1" applyFont="1" applyBorder="1" applyAlignment="1" applyProtection="1">
      <alignment vertical="top" wrapText="1"/>
      <protection locked="0"/>
    </xf>
    <xf numFmtId="0" fontId="2" fillId="0" borderId="29" xfId="1" applyFont="1" applyBorder="1" applyAlignment="1" applyProtection="1">
      <alignment horizontal="left" vertical="center" wrapText="1"/>
      <protection locked="0"/>
    </xf>
    <xf numFmtId="0" fontId="25" fillId="0" borderId="0" xfId="2" applyFont="1" applyBorder="1" applyAlignment="1">
      <alignment horizontal="left"/>
    </xf>
    <xf numFmtId="0" fontId="2" fillId="3" borderId="20" xfId="1" applyFont="1" applyFill="1" applyBorder="1" applyAlignment="1">
      <alignment horizontal="center" vertical="center" wrapText="1"/>
    </xf>
    <xf numFmtId="0" fontId="2" fillId="14" borderId="20" xfId="1" applyFont="1" applyFill="1" applyBorder="1" applyAlignment="1" applyProtection="1">
      <alignment horizontal="center" vertical="center" wrapText="1"/>
      <protection locked="0"/>
    </xf>
    <xf numFmtId="0" fontId="2" fillId="14" borderId="3" xfId="1" applyFont="1" applyFill="1" applyBorder="1" applyAlignment="1" applyProtection="1">
      <alignment horizontal="center" vertical="center" wrapText="1"/>
      <protection locked="0"/>
    </xf>
    <xf numFmtId="0" fontId="2" fillId="9" borderId="27" xfId="3" applyFont="1" applyFill="1" applyBorder="1" applyAlignment="1">
      <alignment horizontal="center" vertical="center" wrapText="1"/>
    </xf>
    <xf numFmtId="0" fontId="2" fillId="15" borderId="58" xfId="3" applyFont="1" applyFill="1" applyBorder="1" applyAlignment="1">
      <alignment horizontal="center" vertical="center" wrapText="1"/>
    </xf>
    <xf numFmtId="0" fontId="2" fillId="15" borderId="58" xfId="3" applyFont="1" applyFill="1" applyBorder="1" applyAlignment="1" applyProtection="1">
      <alignment horizontal="center" vertical="center" wrapText="1"/>
      <protection locked="0"/>
    </xf>
    <xf numFmtId="0" fontId="2" fillId="9" borderId="3" xfId="3" applyFont="1" applyFill="1" applyBorder="1" applyAlignment="1">
      <alignment horizontal="center" vertical="center" wrapText="1"/>
    </xf>
    <xf numFmtId="0" fontId="2" fillId="15" borderId="27" xfId="3" applyFont="1" applyFill="1" applyBorder="1" applyAlignment="1" applyProtection="1">
      <alignment horizontal="center" vertical="center" wrapText="1"/>
      <protection locked="0"/>
    </xf>
    <xf numFmtId="0" fontId="2" fillId="15" borderId="3" xfId="3" applyFont="1" applyFill="1" applyBorder="1" applyAlignment="1" applyProtection="1">
      <alignment horizontal="center" vertical="center" wrapText="1"/>
      <protection locked="0"/>
    </xf>
    <xf numFmtId="0" fontId="2" fillId="3" borderId="58" xfId="1" applyFont="1" applyFill="1" applyBorder="1" applyAlignment="1">
      <alignment horizontal="center" vertical="center" wrapText="1"/>
    </xf>
    <xf numFmtId="0" fontId="2" fillId="11" borderId="3" xfId="1" applyFont="1" applyFill="1" applyBorder="1" applyAlignment="1">
      <alignment horizontal="center" vertical="center" wrapText="1"/>
    </xf>
    <xf numFmtId="4" fontId="2" fillId="0" borderId="0" xfId="1" applyNumberFormat="1" applyFont="1" applyAlignment="1" applyProtection="1">
      <alignment horizontal="center"/>
      <protection locked="0"/>
    </xf>
    <xf numFmtId="9" fontId="2" fillId="0" borderId="0" xfId="1" applyNumberFormat="1" applyFont="1" applyAlignment="1" applyProtection="1">
      <alignment horizontal="center"/>
      <protection locked="0"/>
    </xf>
    <xf numFmtId="0" fontId="26" fillId="0" borderId="3" xfId="0" applyFont="1" applyBorder="1" applyAlignment="1">
      <alignment vertical="top" wrapText="1"/>
    </xf>
    <xf numFmtId="0" fontId="2" fillId="3" borderId="65" xfId="1" applyFont="1" applyFill="1" applyBorder="1" applyAlignment="1" applyProtection="1">
      <alignment horizontal="center" vertical="center" wrapText="1"/>
      <protection locked="0"/>
    </xf>
    <xf numFmtId="3" fontId="2" fillId="14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1" applyFont="1" applyBorder="1" applyAlignment="1" applyProtection="1">
      <alignment horizontal="left" vertical="top" wrapText="1"/>
      <protection locked="0"/>
    </xf>
    <xf numFmtId="0" fontId="3" fillId="0" borderId="62" xfId="1" applyFont="1" applyBorder="1" applyAlignment="1" applyProtection="1">
      <alignment horizontal="left" vertical="top" wrapText="1"/>
      <protection locked="0"/>
    </xf>
    <xf numFmtId="0" fontId="3" fillId="0" borderId="7" xfId="1" applyFont="1" applyBorder="1" applyAlignment="1" applyProtection="1">
      <alignment horizontal="left" vertical="top" wrapText="1"/>
      <protection locked="0"/>
    </xf>
    <xf numFmtId="0" fontId="2" fillId="0" borderId="13" xfId="1" applyFont="1" applyBorder="1" applyAlignment="1" applyProtection="1">
      <alignment horizontal="left" vertical="top" wrapText="1"/>
      <protection locked="0"/>
    </xf>
    <xf numFmtId="0" fontId="3" fillId="0" borderId="58" xfId="1" applyFont="1" applyBorder="1" applyAlignment="1" applyProtection="1">
      <alignment horizontal="left" vertical="top" wrapText="1"/>
      <protection locked="0"/>
    </xf>
    <xf numFmtId="0" fontId="2" fillId="0" borderId="58" xfId="1" applyFont="1" applyBorder="1" applyAlignment="1" applyProtection="1">
      <alignment horizontal="left" vertical="top" wrapText="1"/>
      <protection locked="0"/>
    </xf>
    <xf numFmtId="0" fontId="2" fillId="3" borderId="29" xfId="1" applyFont="1" applyFill="1" applyBorder="1" applyAlignment="1" applyProtection="1">
      <alignment horizontal="center" vertical="center" wrapText="1"/>
      <protection locked="0"/>
    </xf>
    <xf numFmtId="0" fontId="2" fillId="3" borderId="38" xfId="1" applyFont="1" applyFill="1" applyBorder="1" applyAlignment="1" applyProtection="1">
      <alignment horizontal="center" vertical="center" wrapText="1"/>
      <protection locked="0"/>
    </xf>
    <xf numFmtId="3" fontId="2" fillId="14" borderId="33" xfId="1" applyNumberFormat="1" applyFont="1" applyFill="1" applyBorder="1" applyAlignment="1" applyProtection="1">
      <alignment horizontal="center" vertical="center" wrapText="1"/>
      <protection locked="0"/>
    </xf>
    <xf numFmtId="3" fontId="2" fillId="11" borderId="58" xfId="1" applyNumberFormat="1" applyFont="1" applyFill="1" applyBorder="1" applyAlignment="1" applyProtection="1">
      <alignment horizontal="center" vertical="center" wrapText="1"/>
      <protection locked="0"/>
    </xf>
    <xf numFmtId="0" fontId="2" fillId="15" borderId="3" xfId="1" applyFont="1" applyFill="1" applyBorder="1" applyAlignment="1" applyProtection="1">
      <alignment horizontal="center" vertical="center" wrapText="1"/>
      <protection locked="0"/>
    </xf>
    <xf numFmtId="0" fontId="2" fillId="15" borderId="58" xfId="1" applyFont="1" applyFill="1" applyBorder="1" applyAlignment="1" applyProtection="1">
      <alignment horizontal="center" vertical="center" wrapText="1"/>
      <protection locked="0"/>
    </xf>
    <xf numFmtId="4" fontId="2" fillId="3" borderId="5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54" xfId="1" applyNumberFormat="1" applyFont="1" applyBorder="1" applyAlignment="1" applyProtection="1">
      <alignment horizontal="left" vertical="top" wrapText="1"/>
      <protection locked="0"/>
    </xf>
    <xf numFmtId="0" fontId="2" fillId="0" borderId="0" xfId="8" applyFont="1" applyProtection="1">
      <protection locked="0"/>
    </xf>
    <xf numFmtId="9" fontId="5" fillId="0" borderId="0" xfId="1" applyNumberFormat="1" applyFont="1" applyAlignment="1" applyProtection="1">
      <alignment horizontal="center"/>
      <protection locked="0"/>
    </xf>
    <xf numFmtId="0" fontId="23" fillId="0" borderId="0" xfId="9" applyFont="1" applyBorder="1" applyAlignment="1" applyProtection="1">
      <alignment horizontal="left"/>
    </xf>
    <xf numFmtId="0" fontId="9" fillId="0" borderId="0" xfId="8" applyFont="1"/>
    <xf numFmtId="0" fontId="9" fillId="0" borderId="0" xfId="8" applyFont="1" applyProtection="1">
      <protection locked="0"/>
    </xf>
    <xf numFmtId="0" fontId="5" fillId="0" borderId="0" xfId="8" applyFont="1" applyProtection="1">
      <protection locked="0"/>
    </xf>
    <xf numFmtId="0" fontId="2" fillId="14" borderId="61" xfId="1" applyFont="1" applyFill="1" applyBorder="1" applyAlignment="1" applyProtection="1">
      <alignment horizontal="center" vertical="center" wrapText="1"/>
      <protection locked="0"/>
    </xf>
    <xf numFmtId="0" fontId="27" fillId="0" borderId="19" xfId="0" applyFont="1" applyBorder="1"/>
    <xf numFmtId="0" fontId="27" fillId="0" borderId="32" xfId="0" applyFont="1" applyBorder="1"/>
    <xf numFmtId="0" fontId="11" fillId="0" borderId="0" xfId="0" applyFont="1" applyAlignment="1">
      <alignment horizontal="center" vertical="top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42" xfId="0" applyFont="1" applyBorder="1" applyAlignment="1">
      <alignment horizontal="center" vertical="top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left" vertical="top" wrapText="1"/>
    </xf>
    <xf numFmtId="0" fontId="3" fillId="0" borderId="66" xfId="0" applyFont="1" applyBorder="1" applyAlignment="1" applyProtection="1">
      <alignment horizontal="right" vertical="center"/>
      <protection locked="0"/>
    </xf>
    <xf numFmtId="0" fontId="3" fillId="0" borderId="67" xfId="0" applyFont="1" applyBorder="1" applyAlignment="1" applyProtection="1">
      <alignment horizontal="right" vertical="center"/>
      <protection locked="0"/>
    </xf>
    <xf numFmtId="0" fontId="3" fillId="0" borderId="68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37" xfId="1" applyFont="1" applyBorder="1" applyAlignment="1">
      <alignment horizontal="center" vertical="center"/>
    </xf>
    <xf numFmtId="0" fontId="3" fillId="0" borderId="48" xfId="1" applyFont="1" applyBorder="1" applyAlignment="1">
      <alignment horizontal="center" vertical="center"/>
    </xf>
    <xf numFmtId="0" fontId="3" fillId="0" borderId="49" xfId="1" applyFont="1" applyBorder="1" applyAlignment="1">
      <alignment horizontal="center" vertical="center"/>
    </xf>
    <xf numFmtId="0" fontId="3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top" wrapText="1"/>
    </xf>
    <xf numFmtId="0" fontId="1" fillId="0" borderId="30" xfId="0" applyFont="1" applyBorder="1" applyAlignment="1" applyProtection="1">
      <alignment horizontal="right" vertical="center"/>
      <protection locked="0"/>
    </xf>
    <xf numFmtId="0" fontId="1" fillId="0" borderId="12" xfId="0" applyFont="1" applyBorder="1" applyAlignment="1" applyProtection="1">
      <alignment horizontal="right" vertical="center"/>
      <protection locked="0"/>
    </xf>
    <xf numFmtId="0" fontId="1" fillId="0" borderId="14" xfId="0" applyFont="1" applyBorder="1" applyAlignment="1" applyProtection="1">
      <alignment horizontal="right" vertical="center"/>
      <protection locked="0"/>
    </xf>
    <xf numFmtId="0" fontId="3" fillId="4" borderId="3" xfId="1" applyFont="1" applyFill="1" applyBorder="1" applyAlignment="1">
      <alignment horizontal="center" vertical="center" wrapText="1"/>
    </xf>
    <xf numFmtId="4" fontId="3" fillId="4" borderId="3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right" vertical="center"/>
      <protection locked="0"/>
    </xf>
    <xf numFmtId="0" fontId="1" fillId="0" borderId="60" xfId="0" applyFont="1" applyBorder="1" applyAlignment="1" applyProtection="1">
      <alignment horizontal="right" vertical="center"/>
      <protection locked="0"/>
    </xf>
    <xf numFmtId="0" fontId="1" fillId="0" borderId="59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/>
    </xf>
    <xf numFmtId="0" fontId="3" fillId="0" borderId="60" xfId="0" applyFont="1" applyBorder="1" applyAlignment="1">
      <alignment horizontal="right"/>
    </xf>
    <xf numFmtId="0" fontId="3" fillId="0" borderId="59" xfId="0" applyFont="1" applyBorder="1" applyAlignment="1">
      <alignment horizontal="right"/>
    </xf>
    <xf numFmtId="0" fontId="3" fillId="0" borderId="1" xfId="0" applyFont="1" applyBorder="1" applyAlignment="1" applyProtection="1">
      <alignment horizontal="right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0" borderId="10" xfId="0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1" fillId="0" borderId="66" xfId="0" applyFont="1" applyBorder="1" applyAlignment="1" applyProtection="1">
      <alignment horizontal="right" vertical="center"/>
      <protection locked="0"/>
    </xf>
    <xf numFmtId="0" fontId="2" fillId="0" borderId="67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right" vertical="center"/>
    </xf>
    <xf numFmtId="0" fontId="11" fillId="2" borderId="0" xfId="0" applyFont="1" applyFill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right"/>
    </xf>
    <xf numFmtId="0" fontId="2" fillId="0" borderId="0" xfId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 wrapText="1"/>
    </xf>
    <xf numFmtId="0" fontId="3" fillId="0" borderId="30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 wrapText="1"/>
    </xf>
    <xf numFmtId="0" fontId="3" fillId="0" borderId="64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 wrapText="1"/>
    </xf>
    <xf numFmtId="0" fontId="3" fillId="0" borderId="63" xfId="1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28" xfId="0" applyFont="1" applyBorder="1" applyAlignment="1">
      <alignment horizontal="right" vertical="center"/>
    </xf>
    <xf numFmtId="0" fontId="3" fillId="2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>
      <alignment horizontal="left" vertical="top" wrapText="1"/>
    </xf>
    <xf numFmtId="0" fontId="0" fillId="0" borderId="70" xfId="0" applyBorder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3" fillId="0" borderId="43" xfId="1" applyFont="1" applyBorder="1" applyAlignment="1">
      <alignment horizontal="center" vertical="center" wrapText="1"/>
    </xf>
    <xf numFmtId="0" fontId="2" fillId="3" borderId="0" xfId="0" applyFont="1" applyFill="1" applyAlignment="1" applyProtection="1">
      <alignment horizontal="left" vertical="top" wrapText="1"/>
      <protection locked="0"/>
    </xf>
    <xf numFmtId="0" fontId="2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2" fillId="0" borderId="0" xfId="5" applyFont="1" applyAlignment="1" applyProtection="1">
      <alignment horizontal="left" vertical="top" wrapText="1"/>
      <protection locked="0"/>
    </xf>
    <xf numFmtId="0" fontId="3" fillId="0" borderId="53" xfId="8" applyFont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wrapText="1"/>
      <protection locked="0"/>
    </xf>
    <xf numFmtId="0" fontId="21" fillId="0" borderId="54" xfId="8" applyFont="1" applyBorder="1" applyAlignment="1" applyProtection="1">
      <alignment horizontal="right" vertical="center"/>
      <protection locked="0"/>
    </xf>
    <xf numFmtId="0" fontId="3" fillId="13" borderId="56" xfId="8" applyFont="1" applyFill="1" applyBorder="1" applyAlignment="1" applyProtection="1">
      <alignment horizontal="left" vertical="top" wrapText="1"/>
      <protection locked="0"/>
    </xf>
    <xf numFmtId="0" fontId="21" fillId="0" borderId="0" xfId="8" applyFont="1" applyAlignment="1">
      <alignment horizontal="left" vertical="top" wrapText="1"/>
    </xf>
    <xf numFmtId="0" fontId="3" fillId="0" borderId="0" xfId="8" applyFont="1" applyAlignment="1">
      <alignment horizontal="center"/>
    </xf>
    <xf numFmtId="0" fontId="21" fillId="0" borderId="0" xfId="8" applyFont="1" applyAlignment="1">
      <alignment horizontal="center"/>
    </xf>
    <xf numFmtId="0" fontId="3" fillId="0" borderId="53" xfId="1" applyFont="1" applyBorder="1" applyAlignment="1">
      <alignment horizontal="center" vertical="center"/>
    </xf>
    <xf numFmtId="0" fontId="3" fillId="0" borderId="52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3" fillId="0" borderId="69" xfId="1" applyFont="1" applyBorder="1" applyAlignment="1">
      <alignment horizontal="center" vertical="center" wrapText="1"/>
    </xf>
    <xf numFmtId="0" fontId="3" fillId="0" borderId="65" xfId="1" applyFont="1" applyBorder="1" applyAlignment="1">
      <alignment horizontal="center" vertical="center" wrapText="1"/>
    </xf>
    <xf numFmtId="0" fontId="21" fillId="0" borderId="57" xfId="8" applyFont="1" applyBorder="1" applyAlignment="1" applyProtection="1">
      <alignment horizontal="right" vertical="center"/>
      <protection locked="0"/>
    </xf>
    <xf numFmtId="0" fontId="2" fillId="0" borderId="0" xfId="8" applyFont="1" applyAlignment="1">
      <alignment horizontal="right"/>
    </xf>
    <xf numFmtId="0" fontId="3" fillId="0" borderId="58" xfId="1" applyFont="1" applyBorder="1" applyAlignment="1">
      <alignment horizontal="center" vertical="center" wrapText="1"/>
    </xf>
    <xf numFmtId="0" fontId="2" fillId="3" borderId="0" xfId="8" applyFont="1" applyFill="1" applyAlignment="1" applyProtection="1">
      <alignment horizontal="left" vertical="top" wrapText="1"/>
      <protection locked="0"/>
    </xf>
    <xf numFmtId="0" fontId="2" fillId="0" borderId="51" xfId="0" applyFont="1" applyBorder="1" applyAlignment="1">
      <alignment horizontal="center" vertical="center"/>
    </xf>
    <xf numFmtId="0" fontId="3" fillId="2" borderId="47" xfId="0" applyFont="1" applyFill="1" applyBorder="1" applyAlignment="1" applyProtection="1">
      <alignment horizontal="left" vertical="top" wrapText="1"/>
      <protection locked="0"/>
    </xf>
    <xf numFmtId="0" fontId="2" fillId="0" borderId="47" xfId="0" applyFont="1" applyBorder="1" applyAlignment="1">
      <alignment horizontal="left" vertical="top" wrapText="1"/>
    </xf>
  </cellXfs>
  <cellStyles count="10">
    <cellStyle name="Excel Built-in Normal" xfId="5" xr:uid="{00000000-0005-0000-0000-000000000000}"/>
    <cellStyle name="Excel_BuiltIn_20% - akcent 1" xfId="4" xr:uid="{00000000-0005-0000-0000-000001000000}"/>
    <cellStyle name="Hiperłącze" xfId="2" builtinId="8"/>
    <cellStyle name="Hiperłącze 2" xfId="9" xr:uid="{00000000-0005-0000-0000-000003000000}"/>
    <cellStyle name="Normalny" xfId="0" builtinId="0"/>
    <cellStyle name="Normalny 2" xfId="1" xr:uid="{00000000-0005-0000-0000-000005000000}"/>
    <cellStyle name="Normalny 3" xfId="6" xr:uid="{00000000-0005-0000-0000-000006000000}"/>
    <cellStyle name="Normalny 4" xfId="7" xr:uid="{00000000-0005-0000-0000-000007000000}"/>
    <cellStyle name="Normalny 5" xfId="8" xr:uid="{00000000-0005-0000-0000-000008000000}"/>
    <cellStyle name="Tekst objaśnienia" xfId="3" builtinId="53"/>
  </cellStyles>
  <dxfs count="0"/>
  <tableStyles count="0" defaultTableStyle="TableStyleMedium2" defaultPivotStyle="PivotStyleLight16"/>
  <colors>
    <mruColors>
      <color rgb="FFFFFF99"/>
      <color rgb="FFCCFFCC"/>
      <color rgb="FFFFFF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06/relationships/vbaProject" Target="vbaProject.bin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19375" y="24385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E00-00001A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107418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E00-00001B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900-000030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900-000031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1B00-000036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371520</xdr:colOff>
      <xdr:row>0</xdr:row>
      <xdr:rowOff>0</xdr:rowOff>
    </xdr:from>
    <xdr:to>
      <xdr:col>3</xdr:col>
      <xdr:colOff>555840</xdr:colOff>
      <xdr:row>1</xdr:row>
      <xdr:rowOff>97612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1B00-000037000000}"/>
            </a:ext>
          </a:extLst>
        </xdr:cNvPr>
        <xdr:cNvSpPr/>
      </xdr:nvSpPr>
      <xdr:spPr>
        <a:xfrm>
          <a:off x="2619420" y="0"/>
          <a:ext cx="184320" cy="2643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FCFAC5E4-D6B9-477D-A41F-8C2727845A9B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474E473E-62F7-4B81-BBB6-15CBA60E50D3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3</xdr:col>
      <xdr:colOff>371475</xdr:colOff>
      <xdr:row>0</xdr:row>
      <xdr:rowOff>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SpPr txBox="1"/>
      </xdr:nvSpPr>
      <xdr:spPr>
        <a:xfrm>
          <a:off x="26193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3">
    <tabColor rgb="FFFFFF00"/>
  </sheetPr>
  <dimension ref="A1:C28"/>
  <sheetViews>
    <sheetView tabSelected="1" view="pageBreakPreview" zoomScaleNormal="100" zoomScaleSheetLayoutView="100" workbookViewId="0">
      <pane xSplit="3" ySplit="3" topLeftCell="D4" activePane="bottomRight" state="frozen"/>
      <selection activeCell="A2" sqref="A2"/>
      <selection pane="topRight" activeCell="D2" sqref="D2"/>
      <selection pane="bottomLeft" activeCell="A4" sqref="A4"/>
      <selection pane="bottomRight"/>
    </sheetView>
  </sheetViews>
  <sheetFormatPr defaultRowHeight="14.4"/>
  <cols>
    <col min="1" max="1" width="11.33203125" customWidth="1"/>
    <col min="3" max="3" width="89.5546875" customWidth="1"/>
  </cols>
  <sheetData>
    <row r="1" spans="1:3" ht="15" thickBot="1"/>
    <row r="2" spans="1:3" s="75" customFormat="1" ht="34.5" customHeight="1">
      <c r="A2" s="271" t="s">
        <v>50</v>
      </c>
      <c r="B2" s="269" t="s">
        <v>49</v>
      </c>
      <c r="C2" s="269" t="s">
        <v>48</v>
      </c>
    </row>
    <row r="3" spans="1:3" ht="38.25" customHeight="1" thickBot="1">
      <c r="A3" s="272"/>
      <c r="B3" s="270"/>
      <c r="C3" s="270"/>
    </row>
    <row r="4" spans="1:3">
      <c r="A4" s="76" t="str">
        <f>HYPERLINK("#'Część 01'!A1","przejdz do")</f>
        <v>przejdz do</v>
      </c>
      <c r="B4" s="77" t="str">
        <f ca="1">'Część 01'!$A$4</f>
        <v>Część 01</v>
      </c>
      <c r="C4" s="78" t="str">
        <f>'Część 01'!$A$5</f>
        <v>Wialki chromatograficzne</v>
      </c>
    </row>
    <row r="5" spans="1:3">
      <c r="A5" s="79" t="str">
        <f>HYPERLINK("#'Część 02'!A1","przejdz do")</f>
        <v>przejdz do</v>
      </c>
      <c r="B5" s="80" t="str">
        <f ca="1">'Część 02'!$A$4</f>
        <v>Część 02</v>
      </c>
      <c r="C5" s="78" t="str">
        <f>'Część 02'!$A$5</f>
        <v>Filtry strzykawkowe</v>
      </c>
    </row>
    <row r="6" spans="1:3">
      <c r="A6" s="79" t="str">
        <f>HYPERLINK("#'Część 03'!A1","przejdz do")</f>
        <v>przejdz do</v>
      </c>
      <c r="B6" s="80" t="str">
        <f ca="1">'Część 03'!$A$4</f>
        <v>Część 03</v>
      </c>
      <c r="C6" s="78" t="str">
        <f>'Część 03'!$A$5</f>
        <v xml:space="preserve">Kolumna analityczna do chromatografii cieczowej oraz prekolumna </v>
      </c>
    </row>
    <row r="7" spans="1:3">
      <c r="A7" s="79" t="str">
        <f>HYPERLINK("#'Część 04'!A1","przejdz do")</f>
        <v>przejdz do</v>
      </c>
      <c r="B7" s="80" t="str">
        <f ca="1">'Część 04'!$A$4</f>
        <v>Część 04</v>
      </c>
      <c r="C7" s="78" t="str">
        <f>'Część 04'!$A$5</f>
        <v>Kolumny chromatograficzne do HPLC - pr. wody i kosmetyków, witamin, żywności</v>
      </c>
    </row>
    <row r="8" spans="1:3">
      <c r="A8" s="79" t="str">
        <f>HYPERLINK("#'Część 05'!A1","przejdz do")</f>
        <v>przejdz do</v>
      </c>
      <c r="B8" s="80" t="str">
        <f ca="1">'Część 05'!$A$4</f>
        <v>Część 05</v>
      </c>
      <c r="C8" s="78" t="str">
        <f>'Część 05'!$A$5</f>
        <v>Wyposażenie do chromatografu jonowego</v>
      </c>
    </row>
    <row r="9" spans="1:3">
      <c r="A9" s="79" t="str">
        <f>HYPERLINK("#'Część 06'!A1","przejdz do")</f>
        <v>przejdz do</v>
      </c>
      <c r="B9" s="80" t="str">
        <f ca="1">'Część 06'!$A$4</f>
        <v>Część 06</v>
      </c>
      <c r="C9" s="78" t="str">
        <f>'Część 06'!$A$5</f>
        <v>Kolumna chromatograficzna</v>
      </c>
    </row>
    <row r="10" spans="1:3">
      <c r="A10" s="79" t="str">
        <f>HYPERLINK("#'Część 07'!A1","przejdz do")</f>
        <v>przejdz do</v>
      </c>
      <c r="B10" s="80" t="str">
        <f ca="1">'Część 07'!$A$4</f>
        <v>Część 07</v>
      </c>
      <c r="C10" s="78" t="str">
        <f>'Część 07'!$A$5</f>
        <v xml:space="preserve">Lejki polipropylenowe </v>
      </c>
    </row>
    <row r="11" spans="1:3">
      <c r="A11" s="79" t="str">
        <f>HYPERLINK("#'Część 08'!A1","przejdz do")</f>
        <v>przejdz do</v>
      </c>
      <c r="B11" s="80" t="str">
        <f ca="1">'Część 08'!$A$4</f>
        <v>Część 08</v>
      </c>
      <c r="C11" s="78" t="str">
        <f>'Część 08'!$A$5</f>
        <v>Fiolki scyntylacyjne</v>
      </c>
    </row>
    <row r="12" spans="1:3">
      <c r="A12" s="79" t="str">
        <f>HYPERLINK("#'Część 09'!A1","przejdz do")</f>
        <v>przejdz do</v>
      </c>
      <c r="B12" s="80" t="str">
        <f ca="1">'Część 09'!$A$4</f>
        <v>Część 09</v>
      </c>
      <c r="C12" s="78" t="str">
        <f>'Część 09'!$A$5</f>
        <v>Probówki wirówkowe typu Falcon</v>
      </c>
    </row>
    <row r="13" spans="1:3">
      <c r="A13" s="79" t="str">
        <f>HYPERLINK("#'Część 10'!A1","przejdz do")</f>
        <v>przejdz do</v>
      </c>
      <c r="B13" s="80" t="str">
        <f ca="1">'Część 10'!$A$4</f>
        <v>Część 10</v>
      </c>
      <c r="C13" s="78" t="str">
        <f>'Część 10'!$A$5</f>
        <v>Naczynia z tworzyw sztucznych</v>
      </c>
    </row>
    <row r="14" spans="1:3">
      <c r="A14" s="79" t="str">
        <f>HYPERLINK("#'Część 11'!A1","przejdz do")</f>
        <v>przejdz do</v>
      </c>
      <c r="B14" s="266" t="str">
        <f ca="1">'Część 11'!$A$4</f>
        <v>Część 11</v>
      </c>
      <c r="C14" s="267" t="str">
        <f>'Część 11'!$A$5</f>
        <v xml:space="preserve">Probówki do poboru prób wirusologicznych </v>
      </c>
    </row>
    <row r="15" spans="1:3">
      <c r="A15" s="79" t="str">
        <f>HYPERLINK("#'Część 12'!A1","przejdz do")</f>
        <v>przejdz do</v>
      </c>
      <c r="B15" s="80" t="str">
        <f ca="1">'Część 12'!$A$4</f>
        <v>Część 12</v>
      </c>
      <c r="C15" s="78" t="str">
        <f>'Część 12'!$A$5</f>
        <v>Końcówki do pipet i pudełka</v>
      </c>
    </row>
    <row r="16" spans="1:3">
      <c r="A16" s="79" t="str">
        <f>HYPERLINK("#'Część 13'!A1","przejdz do")</f>
        <v>przejdz do</v>
      </c>
      <c r="B16" s="80" t="str">
        <f ca="1">'Część 13'!$A$4</f>
        <v>Część 13</v>
      </c>
      <c r="C16" s="78" t="str">
        <f>'Część 13'!$A$5</f>
        <v>Końcówki do pipet Eppendorf</v>
      </c>
    </row>
    <row r="17" spans="1:3">
      <c r="A17" s="79" t="str">
        <f>HYPERLINK("#'Część 14'!A1","przejdz do")</f>
        <v>przejdz do</v>
      </c>
      <c r="B17" s="80" t="str">
        <f ca="1">'Część 14'!$A$4</f>
        <v>Część 14</v>
      </c>
      <c r="C17" s="78" t="str">
        <f>'Część 14'!$A$5</f>
        <v>Strzykawki jednorazowe</v>
      </c>
    </row>
    <row r="18" spans="1:3">
      <c r="A18" s="79" t="str">
        <f>HYPERLINK("#'Część 15'!A1","przejdz do")</f>
        <v>przejdz do</v>
      </c>
      <c r="B18" s="80" t="str">
        <f ca="1">'Część 15'!$A$4</f>
        <v>Część 15</v>
      </c>
      <c r="C18" s="78" t="str">
        <f>'Część 15'!$A$5</f>
        <v xml:space="preserve">Probówki typu eppendorf  </v>
      </c>
    </row>
    <row r="19" spans="1:3">
      <c r="A19" s="79" t="str">
        <f>HYPERLINK("#'Część 16'!A1","przejdz do")</f>
        <v>przejdz do</v>
      </c>
      <c r="B19" s="80" t="str">
        <f ca="1">'Część 16'!$A$4</f>
        <v>Część 16</v>
      </c>
      <c r="C19" s="78" t="str">
        <f>'Część 16'!$A$5</f>
        <v>Ezy polistyrenowe, paleczki i głaszczki</v>
      </c>
    </row>
    <row r="20" spans="1:3">
      <c r="A20" s="79" t="str">
        <f>HYPERLINK("#'Część 17'!A1","przejdz do")</f>
        <v>przejdz do</v>
      </c>
      <c r="B20" s="80" t="str">
        <f ca="1">'Część 17'!$A$4</f>
        <v>Część 17</v>
      </c>
      <c r="C20" s="78" t="str">
        <f>'Część 17'!$A$5</f>
        <v>Płytki Petriego</v>
      </c>
    </row>
    <row r="21" spans="1:3">
      <c r="A21" s="79" t="str">
        <f>HYPERLINK("#'Część 18'!A1","przejdz do")</f>
        <v>przejdz do</v>
      </c>
      <c r="B21" s="266" t="str">
        <f ca="1">'Część 18'!$A$4</f>
        <v>Część 18</v>
      </c>
      <c r="C21" s="267" t="str">
        <f>'Część 18'!$A$5</f>
        <v xml:space="preserve">Wymazówki z podłożem transportowym AMIES </v>
      </c>
    </row>
    <row r="22" spans="1:3">
      <c r="A22" s="79" t="str">
        <f>HYPERLINK("#'Część 19'!A1","przejdz do")</f>
        <v>przejdz do</v>
      </c>
      <c r="B22" s="80" t="str">
        <f ca="1">'Część 19'!$A$4</f>
        <v>Część 19</v>
      </c>
      <c r="C22" s="78" t="str">
        <f>'Część 19'!$A$5</f>
        <v>System do przechowywania mikroorganizmów w stanie zamrożonym</v>
      </c>
    </row>
    <row r="23" spans="1:3">
      <c r="A23" s="79" t="str">
        <f>HYPERLINK("#'Część 20'!A1","przejdz do")</f>
        <v>przejdz do</v>
      </c>
      <c r="B23" s="80" t="str">
        <f ca="1">'Część 20'!$A$4</f>
        <v>Część 20</v>
      </c>
      <c r="C23" s="78" t="str">
        <f>'Część 20'!$A$5</f>
        <v xml:space="preserve">Zestaw lejków plastikowych oraz filtrów do filtracji membranowej </v>
      </c>
    </row>
    <row r="24" spans="1:3">
      <c r="A24" s="79" t="str">
        <f>HYPERLINK("#'Część 21'!A1","przejdz do")</f>
        <v>przejdz do</v>
      </c>
      <c r="B24" s="266" t="str">
        <f ca="1">'Część 21'!$A$4</f>
        <v>Część 21</v>
      </c>
      <c r="C24" s="267" t="str">
        <f>'Część 21'!$A$5</f>
        <v>Elektroda pehametryczna</v>
      </c>
    </row>
    <row r="25" spans="1:3">
      <c r="A25" s="79" t="str">
        <f>HYPERLINK("#'Część 22'!A1","przejdz do")</f>
        <v>przejdz do</v>
      </c>
      <c r="B25" s="80" t="str">
        <f ca="1">'Część 22'!$A$4</f>
        <v>Część 22</v>
      </c>
      <c r="C25" s="78" t="str">
        <f>'Część 22'!$A$5</f>
        <v>Torebki do sterylizacji w autoklawie</v>
      </c>
    </row>
    <row r="26" spans="1:3">
      <c r="A26" s="79" t="str">
        <f>HYPERLINK("#'Część 23'!A1","przejdz do")</f>
        <v>przejdz do</v>
      </c>
      <c r="B26" s="80" t="str">
        <f ca="1">'Część 23'!$A$4</f>
        <v>Część 23</v>
      </c>
      <c r="C26" s="78" t="str">
        <f>'Część 23'!$A$5</f>
        <v>Pałeczki z wacikiem do wymazów</v>
      </c>
    </row>
    <row r="27" spans="1:3" ht="15" thickBot="1">
      <c r="A27" s="79" t="str">
        <f>HYPERLINK("#'Część 24'!A1","przejdz do")</f>
        <v>przejdz do</v>
      </c>
      <c r="B27" s="80" t="str">
        <f ca="1">'Część 24'!$A$4</f>
        <v>Część 24</v>
      </c>
      <c r="C27" s="78" t="str">
        <f>'Część 24'!$A$5</f>
        <v>Pompka wodna strumieniowa (PP)</v>
      </c>
    </row>
    <row r="28" spans="1:3" s="83" customFormat="1" ht="15" thickBot="1">
      <c r="A28" s="81"/>
      <c r="B28" s="81"/>
      <c r="C28" s="82" t="s">
        <v>40</v>
      </c>
    </row>
  </sheetData>
  <autoFilter ref="A1:C23" xr:uid="{00000000-0009-0000-0000-000000000000}"/>
  <mergeCells count="3">
    <mergeCell ref="B2:B3"/>
    <mergeCell ref="A2:A3"/>
    <mergeCell ref="C2:C3"/>
  </mergeCells>
  <pageMargins left="0.7" right="0.7" top="0.75" bottom="0.75" header="0.3" footer="0.3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36"/>
  <dimension ref="A1:J22"/>
  <sheetViews>
    <sheetView view="pageBreakPreview" zoomScaleNormal="10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73" t="str">
        <f ca="1">MID(CELL("nazwa_pliku",A1),FIND("]",CELL("nazwa_pliku",A1),1)+1,100)</f>
        <v>Część 09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2.75" customHeight="1">
      <c r="A5" s="273" t="s">
        <v>118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B9" s="327"/>
      <c r="C9" s="299"/>
      <c r="D9" s="292"/>
      <c r="E9" s="296"/>
      <c r="F9" s="296"/>
      <c r="G9" s="292"/>
      <c r="H9" s="292"/>
      <c r="I9" s="295"/>
      <c r="J9" s="295"/>
    </row>
    <row r="10" spans="1:10" s="2" customFormat="1" ht="198">
      <c r="B10" s="9" t="s">
        <v>18</v>
      </c>
      <c r="C10" s="64" t="s">
        <v>119</v>
      </c>
      <c r="D10" s="73" t="s">
        <v>257</v>
      </c>
      <c r="E10" s="11"/>
      <c r="F10" s="11"/>
      <c r="G10" s="203" t="s">
        <v>136</v>
      </c>
      <c r="H10" s="199">
        <v>10</v>
      </c>
      <c r="I10" s="13"/>
      <c r="J10" s="14">
        <f>H10*I10</f>
        <v>0</v>
      </c>
    </row>
    <row r="11" spans="1:10" s="2" customFormat="1" ht="132">
      <c r="B11" s="9" t="s">
        <v>19</v>
      </c>
      <c r="C11" s="146" t="s">
        <v>119</v>
      </c>
      <c r="D11" s="147" t="s">
        <v>258</v>
      </c>
      <c r="E11" s="11"/>
      <c r="F11" s="11"/>
      <c r="G11" s="204" t="s">
        <v>136</v>
      </c>
      <c r="H11" s="205">
        <v>4</v>
      </c>
      <c r="I11" s="13"/>
      <c r="J11" s="14">
        <f>H11*I11</f>
        <v>0</v>
      </c>
    </row>
    <row r="12" spans="1:10" s="2" customFormat="1" ht="30" customHeight="1">
      <c r="B12" s="309" t="s">
        <v>0</v>
      </c>
      <c r="C12" s="325"/>
      <c r="D12" s="325"/>
      <c r="E12" s="325"/>
      <c r="F12" s="325"/>
      <c r="G12" s="325"/>
      <c r="H12" s="325"/>
      <c r="I12" s="325"/>
      <c r="J12" s="1">
        <f>SUM(J10:J11)</f>
        <v>0</v>
      </c>
    </row>
    <row r="13" spans="1:10" s="2" customFormat="1" ht="31.5" customHeight="1">
      <c r="B13" s="3" t="s">
        <v>1</v>
      </c>
      <c r="C13" s="277" t="s">
        <v>2</v>
      </c>
      <c r="D13" s="312"/>
      <c r="E13" s="312"/>
      <c r="F13" s="312"/>
      <c r="G13" s="312"/>
      <c r="H13" s="312"/>
      <c r="I13" s="312"/>
      <c r="J13" s="312"/>
    </row>
    <row r="14" spans="1:10" ht="32.25" customHeight="1">
      <c r="B14" s="3" t="s">
        <v>3</v>
      </c>
      <c r="C14" s="279" t="s">
        <v>4</v>
      </c>
      <c r="D14" s="276"/>
      <c r="E14" s="276"/>
      <c r="F14" s="276"/>
      <c r="G14" s="276"/>
      <c r="H14" s="276"/>
      <c r="I14" s="276"/>
      <c r="J14" s="276"/>
    </row>
    <row r="15" spans="1:10" s="32" customFormat="1" ht="11.25" customHeight="1">
      <c r="A15" s="23"/>
      <c r="B15" s="3"/>
      <c r="C15" s="84"/>
      <c r="D15" s="66"/>
      <c r="E15" s="66"/>
      <c r="F15" s="66"/>
      <c r="G15" s="66"/>
      <c r="H15" s="66"/>
      <c r="I15" s="66"/>
      <c r="J15" s="66"/>
    </row>
    <row r="16" spans="1:10" s="32" customFormat="1" ht="15" customHeight="1">
      <c r="A16" s="24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2:10" ht="15" customHeight="1">
      <c r="B17" s="24"/>
      <c r="C17" s="34"/>
      <c r="D17" s="25"/>
      <c r="E17" s="25"/>
      <c r="F17" s="25"/>
      <c r="G17" s="19"/>
      <c r="H17" s="19"/>
      <c r="I17" s="19"/>
      <c r="J17" s="34"/>
    </row>
    <row r="18" spans="2:10" s="32" customFormat="1" ht="15.75" customHeight="1">
      <c r="B18" s="42" t="s">
        <v>18</v>
      </c>
      <c r="C18" s="35" t="s">
        <v>36</v>
      </c>
      <c r="D18" s="28" t="s">
        <v>65</v>
      </c>
      <c r="E18" s="207"/>
      <c r="F18" s="207"/>
      <c r="G18" s="207"/>
      <c r="H18" s="207"/>
      <c r="I18" s="207"/>
      <c r="J18" s="207"/>
    </row>
    <row r="19" spans="2:10">
      <c r="B19" s="42"/>
    </row>
    <row r="20" spans="2:10">
      <c r="B20" s="42"/>
    </row>
    <row r="21" spans="2:10">
      <c r="B21" s="42"/>
    </row>
    <row r="22" spans="2:10">
      <c r="B22" s="42"/>
    </row>
  </sheetData>
  <mergeCells count="17">
    <mergeCell ref="J7:J9"/>
    <mergeCell ref="C13:J13"/>
    <mergeCell ref="C14:J14"/>
    <mergeCell ref="B12:I12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</mergeCells>
  <pageMargins left="0.7" right="0.7" top="0.75" bottom="0.75" header="0.3" footer="0.3"/>
  <pageSetup paperSize="9" scale="4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35"/>
  <dimension ref="A1:J24"/>
  <sheetViews>
    <sheetView view="pageBreakPreview" zoomScaleNormal="10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73" t="str">
        <f ca="1">MID(CELL("nazwa_pliku",A1),FIND("]",CELL("nazwa_pliku",A1),1)+1,100)</f>
        <v>Część 10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2.75" customHeight="1">
      <c r="A5" s="273" t="s">
        <v>115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B9" s="327"/>
      <c r="C9" s="299"/>
      <c r="D9" s="292"/>
      <c r="E9" s="296"/>
      <c r="F9" s="296"/>
      <c r="G9" s="292"/>
      <c r="H9" s="292"/>
      <c r="I9" s="295"/>
      <c r="J9" s="295"/>
    </row>
    <row r="10" spans="1:10" s="2" customFormat="1" ht="132">
      <c r="B10" s="9" t="s">
        <v>18</v>
      </c>
      <c r="C10" s="71" t="s">
        <v>116</v>
      </c>
      <c r="D10" s="72" t="s">
        <v>255</v>
      </c>
      <c r="E10" s="11"/>
      <c r="F10" s="11"/>
      <c r="G10" s="210" t="s">
        <v>67</v>
      </c>
      <c r="H10" s="199">
        <v>60</v>
      </c>
      <c r="I10" s="13"/>
      <c r="J10" s="14">
        <f>H10*I10</f>
        <v>0</v>
      </c>
    </row>
    <row r="11" spans="1:10" s="2" customFormat="1" ht="132">
      <c r="B11" s="9" t="s">
        <v>19</v>
      </c>
      <c r="C11" s="71" t="s">
        <v>116</v>
      </c>
      <c r="D11" s="72" t="s">
        <v>254</v>
      </c>
      <c r="E11" s="11"/>
      <c r="F11" s="11"/>
      <c r="G11" s="211" t="s">
        <v>67</v>
      </c>
      <c r="H11" s="199">
        <v>30</v>
      </c>
      <c r="I11" s="13"/>
      <c r="J11" s="14">
        <f>H11*I11</f>
        <v>0</v>
      </c>
    </row>
    <row r="12" spans="1:10" s="2" customFormat="1" ht="39.6">
      <c r="B12" s="162" t="s">
        <v>20</v>
      </c>
      <c r="C12" s="183" t="s">
        <v>117</v>
      </c>
      <c r="D12" s="184" t="s">
        <v>256</v>
      </c>
      <c r="E12" s="208"/>
      <c r="F12" s="208"/>
      <c r="G12" s="212" t="s">
        <v>137</v>
      </c>
      <c r="H12" s="213">
        <v>3</v>
      </c>
      <c r="I12" s="209"/>
      <c r="J12" s="14">
        <f>H12*I12</f>
        <v>0</v>
      </c>
    </row>
    <row r="13" spans="1:10" s="2" customFormat="1" ht="30" customHeight="1">
      <c r="B13" s="328" t="s">
        <v>0</v>
      </c>
      <c r="C13" s="329"/>
      <c r="D13" s="329"/>
      <c r="E13" s="329"/>
      <c r="F13" s="329"/>
      <c r="G13" s="329"/>
      <c r="H13" s="329"/>
      <c r="I13" s="329"/>
      <c r="J13" s="52">
        <f>SUM(J10:J12)</f>
        <v>0</v>
      </c>
    </row>
    <row r="14" spans="1:10" s="2" customFormat="1" ht="33" customHeight="1">
      <c r="B14" s="3" t="s">
        <v>1</v>
      </c>
      <c r="C14" s="277" t="s">
        <v>2</v>
      </c>
      <c r="D14" s="312"/>
      <c r="E14" s="312"/>
      <c r="F14" s="312"/>
      <c r="G14" s="312"/>
      <c r="H14" s="312"/>
      <c r="I14" s="312"/>
      <c r="J14" s="312"/>
    </row>
    <row r="15" spans="1:10" s="2" customFormat="1" ht="31.5" customHeight="1">
      <c r="B15" s="3" t="s">
        <v>3</v>
      </c>
      <c r="C15" s="279" t="s">
        <v>4</v>
      </c>
      <c r="D15" s="276"/>
      <c r="E15" s="276"/>
      <c r="F15" s="276"/>
      <c r="G15" s="276"/>
      <c r="H15" s="276"/>
      <c r="I15" s="276"/>
      <c r="J15" s="276"/>
    </row>
    <row r="17" spans="1:10" s="32" customFormat="1" ht="11.25" customHeight="1">
      <c r="A17" s="23"/>
      <c r="B17" s="23" t="s">
        <v>34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4"/>
      <c r="B18" s="24"/>
      <c r="C18" s="34"/>
      <c r="D18" s="25"/>
      <c r="E18" s="25"/>
      <c r="F18" s="25"/>
      <c r="G18" s="19"/>
      <c r="H18" s="19"/>
      <c r="I18" s="19"/>
      <c r="J18" s="34"/>
    </row>
    <row r="19" spans="1:10" s="32" customFormat="1" ht="15" customHeight="1">
      <c r="A19" s="24"/>
      <c r="B19" s="24"/>
      <c r="C19" s="34"/>
      <c r="D19" s="25"/>
      <c r="E19" s="25"/>
      <c r="F19" s="25"/>
      <c r="G19" s="19"/>
      <c r="H19" s="19"/>
      <c r="I19" s="19"/>
      <c r="J19" s="34"/>
    </row>
    <row r="20" spans="1:10" ht="15" customHeight="1">
      <c r="B20" s="42" t="s">
        <v>18</v>
      </c>
      <c r="C20" s="35" t="s">
        <v>36</v>
      </c>
      <c r="D20" s="28" t="s">
        <v>37</v>
      </c>
    </row>
    <row r="21" spans="1:10">
      <c r="B21" s="42"/>
    </row>
    <row r="22" spans="1:10">
      <c r="B22" s="42"/>
    </row>
    <row r="23" spans="1:10">
      <c r="B23" s="42"/>
    </row>
    <row r="24" spans="1:10">
      <c r="B24" s="42"/>
    </row>
  </sheetData>
  <autoFilter ref="A3:J15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7">
    <mergeCell ref="C14:J14"/>
    <mergeCell ref="C15:J15"/>
    <mergeCell ref="B13:I13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</mergeCells>
  <phoneticPr fontId="18" type="noConversion"/>
  <pageMargins left="0.7" right="0.7" top="0.75" bottom="0.75" header="0.3" footer="0.3"/>
  <pageSetup paperSize="9" scale="4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usz47"/>
  <dimension ref="A1:J24"/>
  <sheetViews>
    <sheetView view="pageBreakPreview" zoomScaleNormal="100" zoomScaleSheetLayoutView="100" workbookViewId="0">
      <selection activeCell="A6" sqref="A6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332" t="s">
        <v>301</v>
      </c>
      <c r="H1" s="332"/>
      <c r="I1" s="332"/>
      <c r="J1" s="332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73" t="str">
        <f ca="1">MID(CELL("nazwa_pliku",A1),FIND("]",CELL("nazwa_pliku",A1),1)+1,100)</f>
        <v>Część 11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2.75" customHeight="1">
      <c r="A5" s="273" t="s">
        <v>128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296</v>
      </c>
      <c r="H7" s="291" t="s">
        <v>297</v>
      </c>
      <c r="I7" s="294" t="s">
        <v>14</v>
      </c>
      <c r="J7" s="294" t="s">
        <v>15</v>
      </c>
    </row>
    <row r="8" spans="1:10" s="2" customForma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B9" s="327"/>
      <c r="C9" s="299"/>
      <c r="D9" s="292"/>
      <c r="E9" s="296"/>
      <c r="F9" s="296"/>
      <c r="G9" s="292"/>
      <c r="H9" s="292"/>
      <c r="I9" s="295"/>
      <c r="J9" s="295"/>
    </row>
    <row r="10" spans="1:10" s="2" customFormat="1" ht="237.6">
      <c r="B10" s="88" t="s">
        <v>18</v>
      </c>
      <c r="C10" s="225" t="s">
        <v>208</v>
      </c>
      <c r="D10" s="226" t="s">
        <v>298</v>
      </c>
      <c r="E10" s="227"/>
      <c r="F10" s="11"/>
      <c r="G10" s="198"/>
      <c r="H10" s="181"/>
      <c r="I10" s="13"/>
      <c r="J10" s="14">
        <f>H10*I10</f>
        <v>0</v>
      </c>
    </row>
    <row r="11" spans="1:10" s="2" customFormat="1" ht="30" customHeight="1">
      <c r="B11" s="309" t="s">
        <v>0</v>
      </c>
      <c r="C11" s="325"/>
      <c r="D11" s="325"/>
      <c r="E11" s="325"/>
      <c r="F11" s="325"/>
      <c r="G11" s="325"/>
      <c r="H11" s="325"/>
      <c r="I11" s="325"/>
      <c r="J11" s="1">
        <f>SUM(J10:J10)</f>
        <v>0</v>
      </c>
    </row>
    <row r="12" spans="1:10" s="2" customFormat="1" ht="33.75" customHeight="1">
      <c r="B12" s="3" t="s">
        <v>1</v>
      </c>
      <c r="C12" s="277" t="s">
        <v>2</v>
      </c>
      <c r="D12" s="312"/>
      <c r="E12" s="312"/>
      <c r="F12" s="312"/>
      <c r="G12" s="312"/>
      <c r="H12" s="312"/>
      <c r="I12" s="312"/>
      <c r="J12" s="312"/>
    </row>
    <row r="13" spans="1:10" s="2" customFormat="1" ht="32.25" customHeight="1">
      <c r="B13" s="3" t="s">
        <v>3</v>
      </c>
      <c r="C13" s="279" t="s">
        <v>4</v>
      </c>
      <c r="D13" s="276"/>
      <c r="E13" s="276"/>
      <c r="F13" s="276"/>
      <c r="G13" s="276"/>
      <c r="H13" s="276"/>
      <c r="I13" s="276"/>
      <c r="J13" s="276"/>
    </row>
    <row r="14" spans="1:10" ht="57.75" customHeight="1">
      <c r="B14" s="268" t="s">
        <v>5</v>
      </c>
      <c r="C14" s="330" t="s">
        <v>302</v>
      </c>
      <c r="D14" s="330"/>
      <c r="E14" s="330"/>
      <c r="F14" s="330"/>
      <c r="G14" s="330"/>
      <c r="H14" s="330"/>
      <c r="I14" s="331"/>
      <c r="J14" s="331"/>
    </row>
    <row r="15" spans="1:10" ht="15" customHeight="1">
      <c r="B15" s="3"/>
      <c r="C15" s="84"/>
      <c r="D15" s="66"/>
      <c r="E15" s="66"/>
      <c r="F15" s="66"/>
      <c r="G15" s="66"/>
      <c r="H15" s="66"/>
      <c r="I15" s="66"/>
      <c r="J15" s="66"/>
    </row>
    <row r="16" spans="1:10" s="32" customFormat="1" ht="11.25" customHeight="1">
      <c r="A16" s="23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4"/>
      <c r="B17" s="24"/>
      <c r="C17" s="34"/>
      <c r="D17" s="25"/>
      <c r="E17" s="25"/>
      <c r="F17" s="25"/>
      <c r="G17" s="19"/>
      <c r="H17" s="19"/>
      <c r="I17" s="19"/>
      <c r="J17" s="34"/>
    </row>
    <row r="18" spans="1:10" s="32" customFormat="1" ht="15" customHeight="1">
      <c r="A18" s="24"/>
      <c r="B18" s="42" t="s">
        <v>18</v>
      </c>
      <c r="C18" s="67" t="s">
        <v>260</v>
      </c>
      <c r="D18" s="62"/>
      <c r="E18" s="62"/>
      <c r="F18" s="62"/>
      <c r="G18" s="62"/>
      <c r="H18" s="62"/>
      <c r="I18" s="62"/>
      <c r="J18" s="62"/>
    </row>
    <row r="19" spans="1:10" s="32" customFormat="1" ht="15" customHeight="1">
      <c r="A19" s="24"/>
      <c r="B19" s="42" t="s">
        <v>19</v>
      </c>
      <c r="C19" s="67" t="s">
        <v>259</v>
      </c>
      <c r="D19" s="62"/>
      <c r="E19" s="62"/>
      <c r="F19" s="62"/>
      <c r="G19" s="62"/>
      <c r="H19" s="62"/>
      <c r="I19" s="62"/>
      <c r="J19" s="62"/>
    </row>
    <row r="20" spans="1:10" ht="13.5" customHeight="1">
      <c r="B20" s="42" t="s">
        <v>20</v>
      </c>
      <c r="C20" s="35" t="s">
        <v>36</v>
      </c>
      <c r="D20" s="35" t="s">
        <v>122</v>
      </c>
    </row>
    <row r="21" spans="1:10">
      <c r="B21" s="42"/>
    </row>
    <row r="22" spans="1:10">
      <c r="B22" s="42"/>
    </row>
    <row r="23" spans="1:10">
      <c r="B23" s="42"/>
    </row>
    <row r="24" spans="1:10">
      <c r="B24" s="42"/>
    </row>
  </sheetData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C14:J14"/>
    <mergeCell ref="C13:J13"/>
    <mergeCell ref="B11:I11"/>
    <mergeCell ref="I7:I9"/>
    <mergeCell ref="J7:J9"/>
    <mergeCell ref="E8:E9"/>
    <mergeCell ref="F8:F9"/>
    <mergeCell ref="C12:J12"/>
  </mergeCells>
  <pageMargins left="0.7" right="0.7" top="0.75" bottom="0.75" header="0.3" footer="0.3"/>
  <pageSetup paperSize="9"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usz12">
    <pageSetUpPr fitToPage="1"/>
  </sheetPr>
  <dimension ref="A1:J29"/>
  <sheetViews>
    <sheetView view="pageBreakPreview" zoomScaleNormal="10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6" width="20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5" customHeigh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84" t="str">
        <f ca="1">MID(CELL("nazwa_pliku",A1),FIND("]",CELL("nazwa_pliku",A1),1)+1,100)</f>
        <v>Część 12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>
      <c r="A5" s="284" t="s">
        <v>179</v>
      </c>
      <c r="B5" s="284"/>
      <c r="C5" s="284"/>
      <c r="D5" s="284"/>
      <c r="E5" s="284"/>
      <c r="F5" s="284"/>
      <c r="G5" s="284"/>
      <c r="H5" s="284"/>
      <c r="I5" s="284"/>
      <c r="J5" s="284"/>
    </row>
    <row r="6" spans="1:10" s="2" customFormat="1">
      <c r="A6" s="228" t="str">
        <f>HYPERLINK("#'Suma'!A1","wstecz")</f>
        <v>wstecz</v>
      </c>
      <c r="B6" s="7"/>
      <c r="C6" s="7"/>
      <c r="D6" s="7"/>
      <c r="E6" s="7"/>
      <c r="F6" s="7"/>
      <c r="G6" s="7"/>
      <c r="H6" s="7"/>
      <c r="I6" s="7"/>
      <c r="J6" s="7"/>
    </row>
    <row r="7" spans="1:10" s="2" customFormat="1" ht="1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 ht="15" customHeigh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 ht="15" customHeight="1">
      <c r="B9" s="327"/>
      <c r="C9" s="299"/>
      <c r="D9" s="292"/>
      <c r="E9" s="296"/>
      <c r="F9" s="296"/>
      <c r="G9" s="292"/>
      <c r="H9" s="292"/>
      <c r="I9" s="295"/>
      <c r="J9" s="295"/>
    </row>
    <row r="10" spans="1:10" s="2" customFormat="1" ht="66">
      <c r="B10" s="9" t="s">
        <v>18</v>
      </c>
      <c r="C10" s="95" t="s">
        <v>78</v>
      </c>
      <c r="D10" s="96" t="s">
        <v>261</v>
      </c>
      <c r="E10" s="11"/>
      <c r="F10" s="11"/>
      <c r="G10" s="229" t="s">
        <v>84</v>
      </c>
      <c r="H10" s="230">
        <v>2</v>
      </c>
      <c r="I10" s="13"/>
      <c r="J10" s="14">
        <f>H10*I10</f>
        <v>0</v>
      </c>
    </row>
    <row r="11" spans="1:10" s="2" customFormat="1" ht="105.6">
      <c r="B11" s="9" t="s">
        <v>19</v>
      </c>
      <c r="C11" s="47" t="s">
        <v>80</v>
      </c>
      <c r="D11" s="48" t="s">
        <v>262</v>
      </c>
      <c r="E11" s="11"/>
      <c r="F11" s="11"/>
      <c r="G11" s="229" t="s">
        <v>83</v>
      </c>
      <c r="H11" s="230">
        <v>2</v>
      </c>
      <c r="I11" s="13"/>
      <c r="J11" s="14">
        <f t="shared" ref="J11:J17" si="0">H11*I11</f>
        <v>0</v>
      </c>
    </row>
    <row r="12" spans="1:10" s="2" customFormat="1" ht="79.2">
      <c r="B12" s="9" t="s">
        <v>20</v>
      </c>
      <c r="C12" s="47" t="s">
        <v>79</v>
      </c>
      <c r="D12" s="48" t="s">
        <v>263</v>
      </c>
      <c r="E12" s="11"/>
      <c r="F12" s="11"/>
      <c r="G12" s="229" t="s">
        <v>131</v>
      </c>
      <c r="H12" s="230">
        <v>3</v>
      </c>
      <c r="I12" s="13"/>
      <c r="J12" s="14">
        <f t="shared" si="0"/>
        <v>0</v>
      </c>
    </row>
    <row r="13" spans="1:10" s="2" customFormat="1" ht="66">
      <c r="B13" s="9" t="s">
        <v>21</v>
      </c>
      <c r="C13" s="47" t="s">
        <v>81</v>
      </c>
      <c r="D13" s="48" t="s">
        <v>264</v>
      </c>
      <c r="E13" s="11"/>
      <c r="F13" s="11"/>
      <c r="G13" s="229" t="s">
        <v>59</v>
      </c>
      <c r="H13" s="230">
        <v>3</v>
      </c>
      <c r="I13" s="13"/>
      <c r="J13" s="14">
        <f t="shared" si="0"/>
        <v>0</v>
      </c>
    </row>
    <row r="14" spans="1:10" s="2" customFormat="1" ht="105.6">
      <c r="B14" s="9" t="s">
        <v>22</v>
      </c>
      <c r="C14" s="47" t="s">
        <v>82</v>
      </c>
      <c r="D14" s="48" t="s">
        <v>265</v>
      </c>
      <c r="E14" s="11"/>
      <c r="F14" s="11"/>
      <c r="G14" s="229" t="s">
        <v>83</v>
      </c>
      <c r="H14" s="230">
        <v>8</v>
      </c>
      <c r="I14" s="13"/>
      <c r="J14" s="14">
        <f t="shared" si="0"/>
        <v>0</v>
      </c>
    </row>
    <row r="15" spans="1:10" s="2" customFormat="1" ht="92.4">
      <c r="A15" s="89"/>
      <c r="B15" s="9" t="s">
        <v>23</v>
      </c>
      <c r="C15" s="86" t="s">
        <v>142</v>
      </c>
      <c r="D15" s="91" t="s">
        <v>266</v>
      </c>
      <c r="E15" s="11"/>
      <c r="F15" s="11"/>
      <c r="G15" s="229" t="s">
        <v>67</v>
      </c>
      <c r="H15" s="230">
        <v>3</v>
      </c>
      <c r="I15" s="13"/>
      <c r="J15" s="14">
        <f t="shared" si="0"/>
        <v>0</v>
      </c>
    </row>
    <row r="16" spans="1:10" s="2" customFormat="1" ht="92.4">
      <c r="B16" s="9" t="s">
        <v>24</v>
      </c>
      <c r="C16" s="47" t="s">
        <v>167</v>
      </c>
      <c r="D16" s="48" t="s">
        <v>267</v>
      </c>
      <c r="E16" s="11"/>
      <c r="F16" s="11"/>
      <c r="G16" s="229" t="s">
        <v>83</v>
      </c>
      <c r="H16" s="230">
        <v>50</v>
      </c>
      <c r="I16" s="127"/>
      <c r="J16" s="14">
        <f t="shared" si="0"/>
        <v>0</v>
      </c>
    </row>
    <row r="17" spans="1:10" s="2" customFormat="1" ht="66">
      <c r="B17" s="9" t="s">
        <v>35</v>
      </c>
      <c r="C17" s="86" t="s">
        <v>77</v>
      </c>
      <c r="D17" s="91" t="s">
        <v>268</v>
      </c>
      <c r="E17" s="11"/>
      <c r="F17" s="11"/>
      <c r="G17" s="192" t="s">
        <v>183</v>
      </c>
      <c r="H17" s="231">
        <v>1</v>
      </c>
      <c r="I17" s="13"/>
      <c r="J17" s="14">
        <f t="shared" si="0"/>
        <v>0</v>
      </c>
    </row>
    <row r="18" spans="1:10" s="2" customFormat="1" ht="30" customHeight="1">
      <c r="B18" s="335" t="s">
        <v>0</v>
      </c>
      <c r="C18" s="322"/>
      <c r="D18" s="322"/>
      <c r="E18" s="322"/>
      <c r="F18" s="322"/>
      <c r="G18" s="322"/>
      <c r="H18" s="322"/>
      <c r="I18" s="322"/>
      <c r="J18" s="52">
        <f>SUM(J10:J17)</f>
        <v>0</v>
      </c>
    </row>
    <row r="19" spans="1:10" s="2" customFormat="1" ht="33" customHeight="1">
      <c r="B19" s="3" t="s">
        <v>1</v>
      </c>
      <c r="C19" s="277" t="s">
        <v>2</v>
      </c>
      <c r="D19" s="312"/>
      <c r="E19" s="312"/>
      <c r="F19" s="312"/>
      <c r="G19" s="312"/>
      <c r="H19" s="312"/>
      <c r="I19" s="312"/>
      <c r="J19" s="312"/>
    </row>
    <row r="20" spans="1:10" s="2" customFormat="1" ht="32.25" customHeight="1">
      <c r="B20" s="3" t="s">
        <v>3</v>
      </c>
      <c r="C20" s="334" t="s">
        <v>4</v>
      </c>
      <c r="D20" s="276"/>
      <c r="E20" s="276"/>
      <c r="F20" s="276"/>
      <c r="G20" s="276"/>
      <c r="H20" s="276"/>
      <c r="I20" s="276"/>
      <c r="J20" s="276"/>
    </row>
    <row r="21" spans="1:10" s="32" customFormat="1" ht="11.25" customHeight="1">
      <c r="A21" s="207"/>
      <c r="B21" s="207"/>
      <c r="C21" s="207"/>
      <c r="D21" s="207"/>
      <c r="E21" s="207"/>
      <c r="F21" s="207"/>
      <c r="G21" s="207"/>
      <c r="H21" s="207"/>
      <c r="I21" s="207"/>
      <c r="J21" s="207"/>
    </row>
    <row r="22" spans="1:10" s="32" customFormat="1" ht="15" customHeight="1">
      <c r="A22" s="23"/>
      <c r="B22" s="23" t="s">
        <v>34</v>
      </c>
      <c r="C22" s="4"/>
      <c r="D22" s="4"/>
      <c r="E22" s="4"/>
      <c r="F22" s="4"/>
      <c r="G22" s="4"/>
      <c r="H22" s="4"/>
      <c r="I22" s="4"/>
      <c r="J22" s="4"/>
    </row>
    <row r="23" spans="1:10" ht="15" customHeight="1">
      <c r="A23" s="24"/>
      <c r="B23" s="24"/>
      <c r="C23" s="34"/>
      <c r="D23" s="25"/>
      <c r="E23" s="25"/>
      <c r="F23" s="25"/>
      <c r="G23" s="19"/>
      <c r="H23" s="19"/>
      <c r="I23" s="19"/>
      <c r="J23" s="34"/>
    </row>
    <row r="24" spans="1:10" ht="13.5" customHeight="1">
      <c r="B24" s="42" t="s">
        <v>18</v>
      </c>
      <c r="C24" s="49" t="s">
        <v>53</v>
      </c>
      <c r="D24" s="46" t="s">
        <v>200</v>
      </c>
      <c r="E24" s="27"/>
      <c r="F24" s="27"/>
      <c r="G24" s="27"/>
      <c r="H24" s="27"/>
      <c r="I24" s="27"/>
      <c r="J24" s="27"/>
    </row>
    <row r="25" spans="1:10">
      <c r="B25" s="42"/>
      <c r="C25" s="17"/>
      <c r="D25" s="17" t="s">
        <v>198</v>
      </c>
      <c r="E25" s="29"/>
      <c r="F25" s="29"/>
      <c r="G25" s="17"/>
      <c r="H25" s="29"/>
      <c r="I25" s="29"/>
      <c r="J25" s="29"/>
    </row>
    <row r="26" spans="1:10" s="32" customFormat="1" ht="15.75" customHeight="1">
      <c r="A26" s="207"/>
      <c r="B26" s="42"/>
      <c r="C26" s="27"/>
      <c r="D26" s="333" t="s">
        <v>199</v>
      </c>
      <c r="E26" s="333"/>
      <c r="F26" s="333"/>
      <c r="G26" s="333"/>
      <c r="H26" s="333"/>
      <c r="I26" s="333"/>
      <c r="J26" s="333"/>
    </row>
    <row r="27" spans="1:10">
      <c r="B27" s="42"/>
    </row>
    <row r="28" spans="1:10">
      <c r="B28" s="42"/>
    </row>
    <row r="29" spans="1:10">
      <c r="B29" s="224"/>
    </row>
  </sheetData>
  <autoFilter ref="A3:J20" xr:uid="{00000000-0009-0000-0000-00000C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D26:J26"/>
    <mergeCell ref="C20:J20"/>
    <mergeCell ref="B18:I18"/>
    <mergeCell ref="C19:J19"/>
  </mergeCells>
  <phoneticPr fontId="18" type="noConversion"/>
  <pageMargins left="0.7" right="0.7" top="0.75" bottom="0.75" header="0.3" footer="0.3"/>
  <pageSetup paperSize="9" scale="5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Arkusz13"/>
  <dimension ref="A1:J28"/>
  <sheetViews>
    <sheetView view="pageBreakPreview" zoomScaleNormal="100" zoomScaleSheetLayoutView="100" workbookViewId="0">
      <selection activeCell="A6" sqref="A6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84" t="str">
        <f ca="1">MID(CELL("nazwa_pliku",A1),FIND("]",CELL("nazwa_pliku",A1),1)+1,100)</f>
        <v>Część 13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73" t="s">
        <v>86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B9" s="327"/>
      <c r="C9" s="299"/>
      <c r="D9" s="292"/>
      <c r="E9" s="296"/>
      <c r="F9" s="296"/>
      <c r="G9" s="292"/>
      <c r="H9" s="292"/>
      <c r="I9" s="295"/>
      <c r="J9" s="295"/>
    </row>
    <row r="10" spans="1:10" s="2" customFormat="1" ht="132">
      <c r="B10" s="9" t="s">
        <v>18</v>
      </c>
      <c r="C10" s="148" t="s">
        <v>126</v>
      </c>
      <c r="D10" s="149" t="s">
        <v>269</v>
      </c>
      <c r="E10" s="126"/>
      <c r="F10" s="126"/>
      <c r="G10" s="233" t="s">
        <v>87</v>
      </c>
      <c r="H10" s="234">
        <v>2</v>
      </c>
      <c r="I10" s="127"/>
      <c r="J10" s="128">
        <f>H10*I10</f>
        <v>0</v>
      </c>
    </row>
    <row r="11" spans="1:10" s="2" customFormat="1" ht="139.5" customHeight="1">
      <c r="B11" s="150">
        <v>2</v>
      </c>
      <c r="C11" s="148" t="s">
        <v>160</v>
      </c>
      <c r="D11" s="149" t="s">
        <v>161</v>
      </c>
      <c r="E11" s="126"/>
      <c r="F11" s="126"/>
      <c r="G11" s="233" t="s">
        <v>155</v>
      </c>
      <c r="H11" s="234">
        <v>1</v>
      </c>
      <c r="I11" s="127"/>
      <c r="J11" s="128">
        <f t="shared" ref="J11:J14" si="0">H11*I11</f>
        <v>0</v>
      </c>
    </row>
    <row r="12" spans="1:10" s="2" customFormat="1" ht="145.19999999999999">
      <c r="B12" s="185">
        <v>3</v>
      </c>
      <c r="C12" s="186" t="s">
        <v>127</v>
      </c>
      <c r="D12" s="187" t="s">
        <v>270</v>
      </c>
      <c r="E12" s="126"/>
      <c r="F12" s="126"/>
      <c r="G12" s="233" t="s">
        <v>85</v>
      </c>
      <c r="H12" s="234">
        <v>4</v>
      </c>
      <c r="I12" s="127"/>
      <c r="J12" s="128">
        <f t="shared" si="0"/>
        <v>0</v>
      </c>
    </row>
    <row r="13" spans="1:10" s="2" customFormat="1" ht="145.19999999999999">
      <c r="B13" s="9">
        <v>4</v>
      </c>
      <c r="C13" s="107" t="s">
        <v>154</v>
      </c>
      <c r="D13" s="108" t="s">
        <v>271</v>
      </c>
      <c r="E13" s="11"/>
      <c r="F13" s="11"/>
      <c r="G13" s="232" t="s">
        <v>85</v>
      </c>
      <c r="H13" s="236">
        <v>2</v>
      </c>
      <c r="I13" s="13"/>
      <c r="J13" s="128">
        <f t="shared" si="0"/>
        <v>0</v>
      </c>
    </row>
    <row r="14" spans="1:10" s="2" customFormat="1" ht="145.19999999999999">
      <c r="B14" s="162">
        <v>5</v>
      </c>
      <c r="C14" s="107" t="s">
        <v>156</v>
      </c>
      <c r="D14" s="108" t="s">
        <v>272</v>
      </c>
      <c r="E14" s="11"/>
      <c r="F14" s="11"/>
      <c r="G14" s="235" t="s">
        <v>155</v>
      </c>
      <c r="H14" s="237">
        <v>6</v>
      </c>
      <c r="I14" s="13"/>
      <c r="J14" s="128">
        <f t="shared" si="0"/>
        <v>0</v>
      </c>
    </row>
    <row r="15" spans="1:10" s="2" customFormat="1" ht="30" customHeight="1">
      <c r="B15" s="303" t="s">
        <v>0</v>
      </c>
      <c r="C15" s="322"/>
      <c r="D15" s="322"/>
      <c r="E15" s="322"/>
      <c r="F15" s="322"/>
      <c r="G15" s="322"/>
      <c r="H15" s="322"/>
      <c r="I15" s="322"/>
      <c r="J15" s="52">
        <f>SUM(J10:J14)</f>
        <v>0</v>
      </c>
    </row>
    <row r="16" spans="1:10" s="2" customFormat="1" ht="31.5" customHeight="1">
      <c r="B16" s="3" t="s">
        <v>1</v>
      </c>
      <c r="C16" s="277" t="s">
        <v>2</v>
      </c>
      <c r="D16" s="312"/>
      <c r="E16" s="312"/>
      <c r="F16" s="312"/>
      <c r="G16" s="312"/>
      <c r="H16" s="312"/>
      <c r="I16" s="312"/>
      <c r="J16" s="312"/>
    </row>
    <row r="17" spans="1:10" s="2" customFormat="1" ht="30.75" customHeight="1">
      <c r="B17" s="3" t="s">
        <v>3</v>
      </c>
      <c r="C17" s="279" t="s">
        <v>4</v>
      </c>
      <c r="D17" s="276"/>
      <c r="E17" s="276"/>
      <c r="F17" s="276"/>
      <c r="G17" s="276"/>
      <c r="H17" s="276"/>
      <c r="I17" s="276"/>
      <c r="J17" s="276"/>
    </row>
    <row r="18" spans="1:10" s="2" customFormat="1" ht="30" customHeight="1">
      <c r="B18" s="3" t="s">
        <v>5</v>
      </c>
      <c r="C18" s="275" t="s">
        <v>54</v>
      </c>
      <c r="D18" s="276"/>
      <c r="E18" s="276"/>
      <c r="F18" s="276"/>
      <c r="G18" s="276"/>
      <c r="H18" s="276"/>
      <c r="I18" s="276"/>
      <c r="J18" s="276"/>
    </row>
    <row r="20" spans="1:10" s="32" customFormat="1" ht="11.25" customHeight="1">
      <c r="A20" s="23"/>
      <c r="B20" s="23" t="s">
        <v>34</v>
      </c>
      <c r="C20" s="4"/>
      <c r="D20" s="4"/>
      <c r="E20" s="4"/>
      <c r="F20" s="4"/>
      <c r="G20" s="4"/>
      <c r="H20" s="4"/>
      <c r="I20" s="4"/>
      <c r="J20" s="4"/>
    </row>
    <row r="21" spans="1:10" s="32" customFormat="1" ht="15" customHeight="1">
      <c r="A21" s="24"/>
      <c r="B21" s="24"/>
      <c r="C21" s="34"/>
      <c r="D21" s="25"/>
      <c r="E21" s="25"/>
      <c r="F21" s="25"/>
      <c r="G21" s="19"/>
      <c r="H21" s="19"/>
      <c r="I21" s="19"/>
      <c r="J21" s="34"/>
    </row>
    <row r="22" spans="1:10" ht="15" customHeight="1">
      <c r="B22" s="42" t="s">
        <v>18</v>
      </c>
      <c r="C22" s="58" t="s">
        <v>47</v>
      </c>
      <c r="D22" s="35" t="s">
        <v>201</v>
      </c>
      <c r="E22" s="60"/>
      <c r="F22" s="60"/>
      <c r="G22" s="60"/>
      <c r="H22" s="60"/>
      <c r="I22" s="60"/>
      <c r="J22" s="60"/>
    </row>
    <row r="23" spans="1:10" ht="15" customHeight="1">
      <c r="B23" s="42"/>
      <c r="C23" s="58"/>
      <c r="D23" s="35" t="s">
        <v>178</v>
      </c>
      <c r="E23" s="60"/>
      <c r="F23" s="60"/>
      <c r="G23" s="60"/>
      <c r="H23" s="60"/>
      <c r="I23" s="60"/>
      <c r="J23" s="60"/>
    </row>
    <row r="24" spans="1:10">
      <c r="B24" s="42"/>
    </row>
    <row r="25" spans="1:10">
      <c r="B25" s="42"/>
    </row>
    <row r="26" spans="1:10">
      <c r="B26" s="42"/>
    </row>
    <row r="27" spans="1:10">
      <c r="B27" s="224"/>
    </row>
    <row r="28" spans="1:10">
      <c r="B28" s="224"/>
    </row>
  </sheetData>
  <autoFilter ref="A3:J18" xr:uid="{00000000-0009-0000-0000-00000D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B15:I15"/>
    <mergeCell ref="C16:J16"/>
    <mergeCell ref="C17:J17"/>
    <mergeCell ref="C18:J18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14"/>
  <dimension ref="A1:J24"/>
  <sheetViews>
    <sheetView view="pageBreakPreview" zoomScaleNormal="100" zoomScaleSheetLayoutView="100" workbookViewId="0">
      <selection activeCell="A6" sqref="A6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9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84" t="str">
        <f ca="1">MID(CELL("nazwa_pliku",A1),FIND("]",CELL("nazwa_pliku",A1),1)+1,100)</f>
        <v>Część 14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73" t="s">
        <v>92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98</v>
      </c>
      <c r="H7" s="291" t="s">
        <v>99</v>
      </c>
      <c r="I7" s="294" t="s">
        <v>14</v>
      </c>
      <c r="J7" s="294" t="s">
        <v>15</v>
      </c>
    </row>
    <row r="8" spans="1:10" s="2" customFormat="1" ht="12.75" customHeigh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 ht="12.75" customHeight="1">
      <c r="B9" s="327"/>
      <c r="C9" s="299"/>
      <c r="D9" s="292"/>
      <c r="E9" s="296"/>
      <c r="F9" s="296"/>
      <c r="G9" s="292"/>
      <c r="H9" s="292"/>
      <c r="I9" s="295"/>
      <c r="J9" s="295"/>
    </row>
    <row r="10" spans="1:10" s="2" customFormat="1" ht="158.4">
      <c r="B10" s="85" t="s">
        <v>18</v>
      </c>
      <c r="C10" s="163" t="s">
        <v>88</v>
      </c>
      <c r="D10" s="59" t="s">
        <v>273</v>
      </c>
      <c r="E10" s="11"/>
      <c r="F10" s="11"/>
      <c r="G10" s="192"/>
      <c r="H10" s="192"/>
      <c r="I10" s="13"/>
      <c r="J10" s="14">
        <f>H10*I10</f>
        <v>0</v>
      </c>
    </row>
    <row r="11" spans="1:10" s="2" customFormat="1" ht="171.6">
      <c r="B11" s="162" t="s">
        <v>19</v>
      </c>
      <c r="C11" s="164" t="s">
        <v>88</v>
      </c>
      <c r="D11" s="165" t="s">
        <v>214</v>
      </c>
      <c r="E11" s="11"/>
      <c r="F11" s="11"/>
      <c r="G11" s="192"/>
      <c r="H11" s="192"/>
      <c r="I11" s="13"/>
      <c r="J11" s="14">
        <f t="shared" ref="J11:J15" si="0">H11*I11</f>
        <v>0</v>
      </c>
    </row>
    <row r="12" spans="1:10" s="2" customFormat="1" ht="158.4">
      <c r="B12" s="145" t="s">
        <v>20</v>
      </c>
      <c r="C12" s="151" t="s">
        <v>88</v>
      </c>
      <c r="D12" s="152" t="s">
        <v>274</v>
      </c>
      <c r="E12" s="126"/>
      <c r="F12" s="126"/>
      <c r="G12" s="238"/>
      <c r="H12" s="238"/>
      <c r="I12" s="127"/>
      <c r="J12" s="14">
        <f t="shared" si="0"/>
        <v>0</v>
      </c>
    </row>
    <row r="13" spans="1:10" s="2" customFormat="1" ht="118.8">
      <c r="B13" s="9" t="s">
        <v>21</v>
      </c>
      <c r="C13" s="50" t="s">
        <v>89</v>
      </c>
      <c r="D13" s="51" t="s">
        <v>215</v>
      </c>
      <c r="E13" s="11"/>
      <c r="F13" s="11"/>
      <c r="G13" s="192"/>
      <c r="H13" s="192"/>
      <c r="I13" s="13"/>
      <c r="J13" s="14">
        <f t="shared" si="0"/>
        <v>0</v>
      </c>
    </row>
    <row r="14" spans="1:10" s="2" customFormat="1" ht="52.8">
      <c r="B14" s="123" t="s">
        <v>21</v>
      </c>
      <c r="C14" s="86" t="s">
        <v>90</v>
      </c>
      <c r="D14" s="124" t="s">
        <v>275</v>
      </c>
      <c r="E14" s="11"/>
      <c r="F14" s="11"/>
      <c r="G14" s="192" t="s">
        <v>91</v>
      </c>
      <c r="H14" s="239">
        <v>5</v>
      </c>
      <c r="I14" s="13"/>
      <c r="J14" s="14">
        <f t="shared" si="0"/>
        <v>0</v>
      </c>
    </row>
    <row r="15" spans="1:10" s="2" customFormat="1" ht="105.6">
      <c r="B15" s="9" t="s">
        <v>22</v>
      </c>
      <c r="C15" s="86" t="s">
        <v>90</v>
      </c>
      <c r="D15" s="87" t="s">
        <v>276</v>
      </c>
      <c r="E15" s="11"/>
      <c r="F15" s="11"/>
      <c r="G15" s="192"/>
      <c r="H15" s="192"/>
      <c r="I15" s="13"/>
      <c r="J15" s="14">
        <f t="shared" si="0"/>
        <v>0</v>
      </c>
    </row>
    <row r="16" spans="1:10" s="2" customFormat="1" ht="30" customHeight="1">
      <c r="B16" s="303" t="s">
        <v>0</v>
      </c>
      <c r="C16" s="322"/>
      <c r="D16" s="322"/>
      <c r="E16" s="322"/>
      <c r="F16" s="322"/>
      <c r="G16" s="322"/>
      <c r="H16" s="322"/>
      <c r="I16" s="322"/>
      <c r="J16" s="52">
        <f>SUM(J10:J15)</f>
        <v>0</v>
      </c>
    </row>
    <row r="17" spans="1:10" s="2" customFormat="1" ht="32.25" customHeight="1">
      <c r="B17" s="3" t="s">
        <v>1</v>
      </c>
      <c r="C17" s="277" t="s">
        <v>2</v>
      </c>
      <c r="D17" s="312"/>
      <c r="E17" s="312"/>
      <c r="F17" s="312"/>
      <c r="G17" s="312"/>
      <c r="H17" s="312"/>
      <c r="I17" s="312"/>
      <c r="J17" s="312"/>
    </row>
    <row r="18" spans="1:10" s="2" customFormat="1" ht="30" customHeight="1">
      <c r="B18" s="3" t="s">
        <v>3</v>
      </c>
      <c r="C18" s="279" t="s">
        <v>4</v>
      </c>
      <c r="D18" s="276"/>
      <c r="E18" s="276"/>
      <c r="F18" s="276"/>
      <c r="G18" s="276"/>
      <c r="H18" s="276"/>
      <c r="I18" s="276"/>
      <c r="J18" s="276"/>
    </row>
    <row r="19" spans="1:10" s="2" customFormat="1" ht="56.25" customHeight="1">
      <c r="B19" s="3" t="s">
        <v>5</v>
      </c>
      <c r="C19" s="275" t="s">
        <v>148</v>
      </c>
      <c r="D19" s="275"/>
      <c r="E19" s="275"/>
      <c r="F19" s="275"/>
      <c r="G19" s="275"/>
      <c r="H19" s="275"/>
      <c r="I19" s="336"/>
      <c r="J19" s="336"/>
    </row>
    <row r="21" spans="1:10" s="32" customFormat="1" ht="11.25" customHeight="1">
      <c r="A21" s="23"/>
      <c r="B21" s="23" t="s">
        <v>34</v>
      </c>
      <c r="C21" s="4"/>
      <c r="D21" s="4"/>
      <c r="E21" s="4"/>
      <c r="F21" s="4"/>
      <c r="G21" s="4"/>
      <c r="H21" s="4"/>
      <c r="I21" s="4"/>
      <c r="J21" s="4"/>
    </row>
    <row r="22" spans="1:10" s="32" customFormat="1" ht="15" customHeight="1">
      <c r="A22" s="24"/>
      <c r="B22" s="24"/>
      <c r="C22" s="34"/>
      <c r="D22" s="25"/>
      <c r="E22" s="25"/>
      <c r="F22" s="25"/>
      <c r="G22" s="19"/>
      <c r="H22" s="19"/>
      <c r="I22" s="19"/>
      <c r="J22" s="34"/>
    </row>
    <row r="23" spans="1:10" ht="15" customHeight="1">
      <c r="B23" s="42" t="s">
        <v>18</v>
      </c>
      <c r="C23" s="18" t="s">
        <v>44</v>
      </c>
      <c r="D23" s="28" t="s">
        <v>65</v>
      </c>
      <c r="E23" s="27"/>
      <c r="F23" s="27"/>
      <c r="G23" s="27"/>
      <c r="H23" s="27"/>
      <c r="I23" s="27"/>
      <c r="J23" s="27"/>
    </row>
    <row r="24" spans="1:10">
      <c r="B24" s="42"/>
    </row>
  </sheetData>
  <mergeCells count="18">
    <mergeCell ref="C19:J1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C18:J18"/>
    <mergeCell ref="B16:I16"/>
    <mergeCell ref="C17:J17"/>
  </mergeCells>
  <pageMargins left="0.7" right="0.7" top="0.75" bottom="0.75" header="0.3" footer="0.3"/>
  <pageSetup paperSize="9" scale="4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Arkusz18"/>
  <dimension ref="A1:J21"/>
  <sheetViews>
    <sheetView view="pageBreakPreview" zoomScaleNormal="100" zoomScaleSheetLayoutView="100" workbookViewId="0">
      <selection activeCell="A6" sqref="A6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84" t="str">
        <f ca="1">MID(CELL("nazwa_pliku",A1),FIND("]",CELL("nazwa_pliku",A1),1)+1,100)</f>
        <v>Część 15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73" t="s">
        <v>197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B9" s="337"/>
      <c r="C9" s="338"/>
      <c r="D9" s="339"/>
      <c r="E9" s="341"/>
      <c r="F9" s="341"/>
      <c r="G9" s="339"/>
      <c r="H9" s="339"/>
      <c r="I9" s="340"/>
      <c r="J9" s="340"/>
    </row>
    <row r="10" spans="1:10" s="2" customFormat="1" ht="92.4">
      <c r="B10" s="9">
        <v>1</v>
      </c>
      <c r="C10" s="242" t="s">
        <v>180</v>
      </c>
      <c r="D10" s="178" t="s">
        <v>181</v>
      </c>
      <c r="E10" s="11"/>
      <c r="F10" s="11"/>
      <c r="G10" s="243" t="s">
        <v>182</v>
      </c>
      <c r="H10" s="231">
        <v>1</v>
      </c>
      <c r="I10" s="13"/>
      <c r="J10" s="14">
        <f>H10*I10</f>
        <v>0</v>
      </c>
    </row>
    <row r="11" spans="1:10" s="2" customFormat="1" ht="30" customHeight="1">
      <c r="B11" s="303" t="s">
        <v>0</v>
      </c>
      <c r="C11" s="322"/>
      <c r="D11" s="322"/>
      <c r="E11" s="322"/>
      <c r="F11" s="322"/>
      <c r="G11" s="322"/>
      <c r="H11" s="322"/>
      <c r="I11" s="322"/>
      <c r="J11" s="52">
        <f>SUM(J10:J10)</f>
        <v>0</v>
      </c>
    </row>
    <row r="12" spans="1:10" s="2" customFormat="1" ht="30.75" customHeight="1">
      <c r="B12" s="3" t="s">
        <v>1</v>
      </c>
      <c r="C12" s="277" t="s">
        <v>2</v>
      </c>
      <c r="D12" s="312"/>
      <c r="E12" s="312"/>
      <c r="F12" s="312"/>
      <c r="G12" s="312"/>
      <c r="H12" s="312"/>
      <c r="I12" s="312"/>
      <c r="J12" s="312"/>
    </row>
    <row r="13" spans="1:10" s="2" customFormat="1" ht="30.75" customHeight="1">
      <c r="B13" s="3" t="s">
        <v>3</v>
      </c>
      <c r="C13" s="279" t="s">
        <v>4</v>
      </c>
      <c r="D13" s="276"/>
      <c r="E13" s="276"/>
      <c r="F13" s="276"/>
      <c r="G13" s="276"/>
      <c r="H13" s="276"/>
      <c r="I13" s="276"/>
      <c r="J13" s="276"/>
    </row>
    <row r="15" spans="1:10" s="32" customFormat="1" ht="11.25" customHeight="1">
      <c r="A15" s="23"/>
      <c r="B15" s="23" t="s">
        <v>34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4"/>
      <c r="B16" s="24"/>
      <c r="C16" s="34"/>
      <c r="D16" s="25"/>
      <c r="E16" s="25"/>
      <c r="F16" s="25"/>
      <c r="G16" s="19"/>
      <c r="H16" s="19"/>
      <c r="I16" s="19"/>
      <c r="J16" s="34"/>
    </row>
    <row r="17" spans="2:10">
      <c r="B17" s="42" t="s">
        <v>18</v>
      </c>
      <c r="C17" s="58" t="s">
        <v>47</v>
      </c>
      <c r="D17" s="74" t="s">
        <v>143</v>
      </c>
      <c r="E17" s="6"/>
      <c r="F17" s="240"/>
      <c r="G17" s="241"/>
      <c r="H17" s="58"/>
      <c r="I17" s="58"/>
      <c r="J17" s="58"/>
    </row>
    <row r="18" spans="2:10">
      <c r="B18" s="36"/>
    </row>
    <row r="19" spans="2:10">
      <c r="B19" s="36"/>
    </row>
    <row r="20" spans="2:10">
      <c r="B20" s="36"/>
    </row>
    <row r="21" spans="2:10">
      <c r="B21" s="36"/>
    </row>
  </sheetData>
  <mergeCells count="17">
    <mergeCell ref="B11:I11"/>
    <mergeCell ref="C12:J12"/>
    <mergeCell ref="C13:J13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Arkusz22">
    <pageSetUpPr fitToPage="1"/>
  </sheetPr>
  <dimension ref="A1:J28"/>
  <sheetViews>
    <sheetView view="pageBreakPreview" zoomScaleNormal="100" zoomScaleSheetLayoutView="100" workbookViewId="0">
      <selection activeCell="A6" sqref="A6"/>
    </sheetView>
  </sheetViews>
  <sheetFormatPr defaultColWidth="9.109375" defaultRowHeight="13.2"/>
  <cols>
    <col min="1" max="1" width="8.554687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8867187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283"/>
      <c r="F1" s="283"/>
      <c r="G1" s="283"/>
      <c r="H1" s="283"/>
      <c r="I1" s="98"/>
      <c r="J1" s="98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4.4">
      <c r="A3" s="284" t="s">
        <v>7</v>
      </c>
      <c r="B3" s="284"/>
      <c r="C3" s="284"/>
      <c r="D3" s="284"/>
      <c r="E3" s="284"/>
      <c r="F3" s="284"/>
      <c r="G3" s="284"/>
      <c r="H3" s="284"/>
      <c r="I3" s="342"/>
      <c r="J3" s="342"/>
    </row>
    <row r="4" spans="1:10" s="2" customFormat="1" ht="14.4">
      <c r="A4" s="273" t="str">
        <f ca="1">MID(CELL("nazwa_pliku",A1),FIND("]",CELL("nazwa_pliku",A1),1)+1,100)</f>
        <v>Część 16</v>
      </c>
      <c r="B4" s="273"/>
      <c r="C4" s="273"/>
      <c r="D4" s="273"/>
      <c r="E4" s="273"/>
      <c r="F4" s="273"/>
      <c r="G4" s="273"/>
      <c r="H4" s="273"/>
      <c r="I4" s="342"/>
      <c r="J4" s="342"/>
    </row>
    <row r="5" spans="1:10" s="2" customFormat="1" ht="12.75" customHeight="1">
      <c r="A5" s="273" t="s">
        <v>121</v>
      </c>
      <c r="B5" s="273"/>
      <c r="C5" s="273"/>
      <c r="D5" s="273"/>
      <c r="E5" s="273"/>
      <c r="F5" s="273"/>
      <c r="G5" s="273"/>
      <c r="H5" s="273"/>
      <c r="I5" s="342"/>
      <c r="J5" s="342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98</v>
      </c>
      <c r="H7" s="291" t="s">
        <v>99</v>
      </c>
      <c r="I7" s="294" t="s">
        <v>14</v>
      </c>
      <c r="J7" s="294" t="s">
        <v>15</v>
      </c>
    </row>
    <row r="8" spans="1:10" s="2" customFormat="1" ht="12.75" customHeigh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A9" s="93"/>
      <c r="B9" s="285"/>
      <c r="C9" s="299"/>
      <c r="D9" s="292"/>
      <c r="E9" s="296"/>
      <c r="F9" s="296"/>
      <c r="G9" s="292"/>
      <c r="H9" s="292"/>
      <c r="I9" s="295"/>
      <c r="J9" s="295"/>
    </row>
    <row r="10" spans="1:10" s="2" customFormat="1" ht="145.19999999999999">
      <c r="A10" s="94"/>
      <c r="B10" s="188" t="s">
        <v>18</v>
      </c>
      <c r="C10" s="191" t="s">
        <v>96</v>
      </c>
      <c r="D10" s="65" t="s">
        <v>282</v>
      </c>
      <c r="E10" s="11"/>
      <c r="F10" s="11"/>
      <c r="G10" s="13"/>
      <c r="H10" s="244"/>
      <c r="I10" s="13"/>
      <c r="J10" s="14">
        <f>H10*I10</f>
        <v>0</v>
      </c>
    </row>
    <row r="11" spans="1:10" s="2" customFormat="1" ht="142.5" customHeight="1">
      <c r="A11" s="94"/>
      <c r="B11" s="92" t="s">
        <v>19</v>
      </c>
      <c r="C11" s="191" t="s">
        <v>96</v>
      </c>
      <c r="D11" s="65" t="s">
        <v>283</v>
      </c>
      <c r="E11" s="11"/>
      <c r="F11" s="11"/>
      <c r="G11" s="198"/>
      <c r="H11" s="244"/>
      <c r="I11" s="13"/>
      <c r="J11" s="14">
        <f t="shared" ref="J11:J13" si="0">H11*I11</f>
        <v>0</v>
      </c>
    </row>
    <row r="12" spans="1:10" s="2" customFormat="1" ht="132">
      <c r="A12" s="94"/>
      <c r="B12" s="92" t="s">
        <v>20</v>
      </c>
      <c r="C12" s="179" t="s">
        <v>96</v>
      </c>
      <c r="D12" s="44" t="s">
        <v>284</v>
      </c>
      <c r="E12" s="11"/>
      <c r="F12" s="11"/>
      <c r="G12" s="198"/>
      <c r="H12" s="244"/>
      <c r="I12" s="13"/>
      <c r="J12" s="14">
        <f t="shared" si="0"/>
        <v>0</v>
      </c>
    </row>
    <row r="13" spans="1:10" s="2" customFormat="1" ht="105.6">
      <c r="A13" s="94"/>
      <c r="B13" s="185" t="s">
        <v>21</v>
      </c>
      <c r="C13" s="189" t="s">
        <v>97</v>
      </c>
      <c r="D13" s="190" t="s">
        <v>285</v>
      </c>
      <c r="E13" s="11"/>
      <c r="F13" s="11"/>
      <c r="G13" s="198"/>
      <c r="H13" s="244"/>
      <c r="I13" s="13"/>
      <c r="J13" s="14">
        <f t="shared" si="0"/>
        <v>0</v>
      </c>
    </row>
    <row r="14" spans="1:10" s="2" customFormat="1" ht="105" customHeight="1">
      <c r="A14" s="94"/>
      <c r="B14" s="92" t="s">
        <v>22</v>
      </c>
      <c r="C14" s="55" t="s">
        <v>97</v>
      </c>
      <c r="D14" s="65" t="s">
        <v>277</v>
      </c>
      <c r="E14" s="11"/>
      <c r="F14" s="11"/>
      <c r="G14" s="198"/>
      <c r="H14" s="244"/>
      <c r="I14" s="13"/>
      <c r="J14" s="14">
        <f>H14*I14</f>
        <v>0</v>
      </c>
    </row>
    <row r="15" spans="1:10" s="2" customFormat="1" ht="30" customHeight="1">
      <c r="B15" s="309" t="s">
        <v>0</v>
      </c>
      <c r="C15" s="325"/>
      <c r="D15" s="325"/>
      <c r="E15" s="343"/>
      <c r="F15" s="343"/>
      <c r="G15" s="343"/>
      <c r="H15" s="325"/>
      <c r="I15" s="45"/>
      <c r="J15" s="52">
        <f>SUM(J10:J14)</f>
        <v>0</v>
      </c>
    </row>
    <row r="16" spans="1:10" s="2" customFormat="1" ht="30.75" customHeight="1">
      <c r="B16" s="3" t="s">
        <v>1</v>
      </c>
      <c r="C16" s="344" t="s">
        <v>2</v>
      </c>
      <c r="D16" s="345"/>
      <c r="E16" s="345"/>
      <c r="F16" s="345"/>
      <c r="G16" s="345"/>
      <c r="H16" s="345"/>
      <c r="I16" s="346"/>
      <c r="J16" s="346"/>
    </row>
    <row r="17" spans="1:10" s="2" customFormat="1" ht="30" customHeight="1">
      <c r="B17" s="3" t="s">
        <v>3</v>
      </c>
      <c r="C17" s="279" t="s">
        <v>4</v>
      </c>
      <c r="D17" s="276"/>
      <c r="E17" s="276"/>
      <c r="F17" s="276"/>
      <c r="G17" s="276"/>
      <c r="H17" s="276"/>
      <c r="I17" s="336"/>
      <c r="J17" s="336"/>
    </row>
    <row r="18" spans="1:10" s="2" customFormat="1" ht="56.25" customHeight="1">
      <c r="B18" s="3" t="s">
        <v>5</v>
      </c>
      <c r="C18" s="275" t="s">
        <v>120</v>
      </c>
      <c r="D18" s="275"/>
      <c r="E18" s="275"/>
      <c r="F18" s="275"/>
      <c r="G18" s="275"/>
      <c r="H18" s="275"/>
      <c r="I18" s="336"/>
      <c r="J18" s="336"/>
    </row>
    <row r="20" spans="1:10" s="32" customFormat="1" ht="11.25" customHeight="1">
      <c r="A20" s="23"/>
      <c r="B20" s="23" t="s">
        <v>34</v>
      </c>
      <c r="C20" s="4"/>
      <c r="D20" s="4"/>
      <c r="E20" s="4"/>
      <c r="F20" s="4"/>
      <c r="G20" s="4"/>
      <c r="H20" s="4"/>
      <c r="I20" s="4"/>
      <c r="J20" s="4"/>
    </row>
    <row r="21" spans="1:10" s="32" customFormat="1" ht="15" customHeight="1">
      <c r="A21" s="24"/>
      <c r="B21" s="24"/>
      <c r="C21" s="34"/>
      <c r="D21" s="25"/>
      <c r="E21" s="19"/>
      <c r="F21" s="19"/>
      <c r="G21" s="19"/>
      <c r="H21" s="19"/>
      <c r="I21" s="19"/>
      <c r="J21" s="19"/>
    </row>
    <row r="22" spans="1:10" ht="15" customHeight="1">
      <c r="B22" s="42" t="s">
        <v>18</v>
      </c>
      <c r="C22" s="347" t="s">
        <v>216</v>
      </c>
      <c r="D22" s="347"/>
      <c r="E22" s="18"/>
      <c r="F22" s="18"/>
      <c r="G22" s="18"/>
      <c r="H22" s="18"/>
      <c r="I22" s="18"/>
      <c r="J22" s="18"/>
    </row>
    <row r="23" spans="1:10">
      <c r="B23" s="42" t="s">
        <v>19</v>
      </c>
      <c r="C23" s="35" t="s">
        <v>36</v>
      </c>
      <c r="D23" s="35" t="s">
        <v>203</v>
      </c>
    </row>
    <row r="24" spans="1:10">
      <c r="C24" s="54"/>
      <c r="D24" s="35" t="s">
        <v>202</v>
      </c>
    </row>
    <row r="25" spans="1:10">
      <c r="B25" s="42"/>
    </row>
    <row r="26" spans="1:10">
      <c r="B26" s="42"/>
    </row>
    <row r="27" spans="1:10">
      <c r="B27" s="42"/>
    </row>
    <row r="28" spans="1:10">
      <c r="B28" s="42"/>
    </row>
  </sheetData>
  <autoFilter ref="A3:J18" xr:uid="{00000000-0009-0000-0000-000010000000}">
    <filterColumn colId="0" showButton="0"/>
    <filterColumn colId="1" showButton="0"/>
    <filterColumn colId="2" showButton="0"/>
    <filterColumn colId="3" showButton="0"/>
    <filterColumn colId="4" hiddenButton="1" showButton="0"/>
    <filterColumn colId="5" hiddenButton="1" showButton="0"/>
    <filterColumn colId="6" hiddenButton="1" showButton="0"/>
  </autoFilter>
  <mergeCells count="19">
    <mergeCell ref="B15:H15"/>
    <mergeCell ref="C16:J16"/>
    <mergeCell ref="C17:J17"/>
    <mergeCell ref="C18:J18"/>
    <mergeCell ref="C22:D22"/>
    <mergeCell ref="E1:H1"/>
    <mergeCell ref="B7:B9"/>
    <mergeCell ref="C7:C9"/>
    <mergeCell ref="D7:D9"/>
    <mergeCell ref="G7:G9"/>
    <mergeCell ref="H7:H9"/>
    <mergeCell ref="A3:J3"/>
    <mergeCell ref="A4:J4"/>
    <mergeCell ref="A5:J5"/>
    <mergeCell ref="E7:F7"/>
    <mergeCell ref="E8:E9"/>
    <mergeCell ref="F8:F9"/>
    <mergeCell ref="J7:J9"/>
    <mergeCell ref="I7:I9"/>
  </mergeCells>
  <pageMargins left="0.7" right="0.7" top="0.75" bottom="0.75" header="0.3" footer="0.3"/>
  <pageSetup paperSize="9" scale="48" fitToWidth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Arkusz25"/>
  <dimension ref="A1:J30"/>
  <sheetViews>
    <sheetView view="pageBreakPreview" zoomScaleNormal="100" zoomScaleSheetLayoutView="100" workbookViewId="0">
      <selection activeCell="E10" sqref="E10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8867187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 ht="18" customHeigh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73" t="str">
        <f ca="1">MID(CELL("nazwa_pliku",A1),FIND("]",CELL("nazwa_pliku",A1),1)+1,100)</f>
        <v>Część 17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7.25" customHeight="1">
      <c r="A5" s="273" t="s">
        <v>100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 ht="16.5" customHeigh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7.2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98</v>
      </c>
      <c r="H7" s="291" t="s">
        <v>99</v>
      </c>
      <c r="I7" s="294" t="s">
        <v>14</v>
      </c>
      <c r="J7" s="294" t="s">
        <v>15</v>
      </c>
    </row>
    <row r="8" spans="1:10" s="2" customFormat="1" ht="12" customHeigh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 ht="29.25" customHeight="1">
      <c r="B9" s="327"/>
      <c r="C9" s="299"/>
      <c r="D9" s="292"/>
      <c r="E9" s="296"/>
      <c r="F9" s="296"/>
      <c r="G9" s="292"/>
      <c r="H9" s="292"/>
      <c r="I9" s="295"/>
      <c r="J9" s="295"/>
    </row>
    <row r="10" spans="1:10" s="2" customFormat="1" ht="145.19999999999999">
      <c r="B10" s="9" t="s">
        <v>18</v>
      </c>
      <c r="C10" s="245" t="s">
        <v>100</v>
      </c>
      <c r="D10" s="65" t="s">
        <v>280</v>
      </c>
      <c r="E10" s="11"/>
      <c r="F10" s="11"/>
      <c r="G10" s="251"/>
      <c r="H10" s="244"/>
      <c r="I10" s="13"/>
      <c r="J10" s="14">
        <f>H10*I10</f>
        <v>0</v>
      </c>
    </row>
    <row r="11" spans="1:10" s="2" customFormat="1" ht="145.19999999999999">
      <c r="B11" s="9" t="s">
        <v>19</v>
      </c>
      <c r="C11" s="246" t="s">
        <v>100</v>
      </c>
      <c r="D11" s="65" t="s">
        <v>281</v>
      </c>
      <c r="E11" s="11"/>
      <c r="F11" s="11"/>
      <c r="G11" s="252"/>
      <c r="H11" s="253"/>
      <c r="I11" s="13"/>
      <c r="J11" s="14">
        <f t="shared" ref="J11:J14" si="0">H11*I11</f>
        <v>0</v>
      </c>
    </row>
    <row r="12" spans="1:10" s="2" customFormat="1" ht="145.19999999999999">
      <c r="B12" s="9" t="s">
        <v>20</v>
      </c>
      <c r="C12" s="247" t="s">
        <v>100</v>
      </c>
      <c r="D12" s="248" t="s">
        <v>286</v>
      </c>
      <c r="E12" s="126"/>
      <c r="F12" s="126"/>
      <c r="G12" s="193"/>
      <c r="H12" s="254"/>
      <c r="I12" s="127"/>
      <c r="J12" s="14">
        <f t="shared" si="0"/>
        <v>0</v>
      </c>
    </row>
    <row r="13" spans="1:10" s="2" customFormat="1" ht="145.19999999999999">
      <c r="B13" s="9" t="s">
        <v>21</v>
      </c>
      <c r="C13" s="249" t="s">
        <v>100</v>
      </c>
      <c r="D13" s="250" t="s">
        <v>278</v>
      </c>
      <c r="E13" s="126"/>
      <c r="F13" s="126"/>
      <c r="G13" s="193"/>
      <c r="H13" s="254"/>
      <c r="I13" s="127"/>
      <c r="J13" s="14">
        <f t="shared" si="0"/>
        <v>0</v>
      </c>
    </row>
    <row r="14" spans="1:10" s="2" customFormat="1" ht="145.19999999999999">
      <c r="B14" s="9" t="s">
        <v>22</v>
      </c>
      <c r="C14" s="43" t="s">
        <v>100</v>
      </c>
      <c r="D14" s="44" t="s">
        <v>279</v>
      </c>
      <c r="E14" s="126"/>
      <c r="F14" s="126"/>
      <c r="G14" s="193"/>
      <c r="H14" s="254"/>
      <c r="I14" s="127"/>
      <c r="J14" s="14">
        <f t="shared" si="0"/>
        <v>0</v>
      </c>
    </row>
    <row r="15" spans="1:10" s="2" customFormat="1" ht="30" customHeight="1">
      <c r="B15" s="303" t="s">
        <v>0</v>
      </c>
      <c r="C15" s="322"/>
      <c r="D15" s="322"/>
      <c r="E15" s="322"/>
      <c r="F15" s="322"/>
      <c r="G15" s="322"/>
      <c r="H15" s="322"/>
      <c r="I15" s="322"/>
      <c r="J15" s="52">
        <f>SUM(J10:J14)</f>
        <v>0</v>
      </c>
    </row>
    <row r="16" spans="1:10" s="2" customFormat="1" ht="33" customHeight="1">
      <c r="B16" s="3" t="s">
        <v>1</v>
      </c>
      <c r="C16" s="277" t="s">
        <v>2</v>
      </c>
      <c r="D16" s="312"/>
      <c r="E16" s="312"/>
      <c r="F16" s="312"/>
      <c r="G16" s="312"/>
      <c r="H16" s="312"/>
      <c r="I16" s="312"/>
      <c r="J16" s="312"/>
    </row>
    <row r="17" spans="1:10" s="2" customFormat="1" ht="31.5" customHeight="1">
      <c r="B17" s="3" t="s">
        <v>3</v>
      </c>
      <c r="C17" s="279" t="s">
        <v>4</v>
      </c>
      <c r="D17" s="276"/>
      <c r="E17" s="276"/>
      <c r="F17" s="276"/>
      <c r="G17" s="276"/>
      <c r="H17" s="276"/>
      <c r="I17" s="276"/>
      <c r="J17" s="276"/>
    </row>
    <row r="18" spans="1:10" s="2" customFormat="1" ht="56.25" customHeight="1">
      <c r="B18" s="3" t="s">
        <v>5</v>
      </c>
      <c r="C18" s="275" t="s">
        <v>120</v>
      </c>
      <c r="D18" s="276"/>
      <c r="E18" s="276"/>
      <c r="F18" s="276"/>
      <c r="G18" s="276"/>
      <c r="H18" s="276"/>
      <c r="I18" s="276"/>
      <c r="J18" s="276"/>
    </row>
    <row r="20" spans="1:10" s="32" customFormat="1" ht="11.25" customHeight="1">
      <c r="A20" s="23"/>
      <c r="B20" s="23" t="s">
        <v>34</v>
      </c>
      <c r="C20" s="4"/>
      <c r="D20" s="4"/>
      <c r="E20" s="4"/>
      <c r="F20" s="4"/>
      <c r="G20" s="4"/>
      <c r="H20" s="4"/>
      <c r="I20" s="4"/>
      <c r="J20" s="4"/>
    </row>
    <row r="21" spans="1:10" s="32" customFormat="1" ht="15" customHeight="1">
      <c r="A21" s="24"/>
      <c r="B21" s="24"/>
      <c r="C21" s="34"/>
      <c r="D21" s="25"/>
      <c r="E21" s="25"/>
      <c r="F21" s="25"/>
      <c r="G21" s="19"/>
      <c r="H21" s="19"/>
      <c r="I21" s="19"/>
      <c r="J21" s="34"/>
    </row>
    <row r="22" spans="1:10" ht="15" customHeight="1">
      <c r="B22" s="42" t="s">
        <v>18</v>
      </c>
      <c r="C22" s="26" t="s">
        <v>101</v>
      </c>
      <c r="D22" s="66"/>
      <c r="E22" s="18"/>
      <c r="F22" s="18"/>
      <c r="G22" s="18"/>
      <c r="H22" s="18"/>
      <c r="I22" s="18"/>
      <c r="J22" s="18"/>
    </row>
    <row r="23" spans="1:10" ht="27.75" customHeight="1">
      <c r="B23" s="42" t="s">
        <v>19</v>
      </c>
      <c r="C23" s="276" t="s">
        <v>102</v>
      </c>
      <c r="D23" s="276"/>
      <c r="E23" s="276"/>
      <c r="F23" s="276"/>
      <c r="G23" s="276"/>
      <c r="H23" s="276"/>
      <c r="I23" s="276"/>
      <c r="J23" s="276"/>
    </row>
    <row r="24" spans="1:10" ht="27.75" customHeight="1">
      <c r="B24" s="42" t="s">
        <v>20</v>
      </c>
      <c r="C24" s="347" t="s">
        <v>219</v>
      </c>
      <c r="D24" s="347"/>
      <c r="E24" s="347"/>
      <c r="F24" s="347"/>
      <c r="G24" s="347"/>
      <c r="H24" s="347"/>
      <c r="I24" s="347"/>
      <c r="J24" s="347"/>
    </row>
    <row r="25" spans="1:10" ht="18" customHeight="1">
      <c r="B25" s="42" t="s">
        <v>21</v>
      </c>
      <c r="C25" s="53" t="s">
        <v>51</v>
      </c>
      <c r="D25" s="347" t="s">
        <v>218</v>
      </c>
      <c r="E25" s="347"/>
      <c r="F25" s="347"/>
      <c r="G25" s="347"/>
      <c r="H25" s="347"/>
      <c r="I25" s="347"/>
      <c r="J25" s="347"/>
    </row>
    <row r="26" spans="1:10" ht="18" customHeight="1">
      <c r="B26" s="42"/>
      <c r="C26" s="2"/>
      <c r="D26" s="26" t="s">
        <v>217</v>
      </c>
      <c r="E26" s="18"/>
      <c r="F26" s="18"/>
      <c r="G26" s="18"/>
      <c r="H26" s="18"/>
      <c r="I26" s="18"/>
      <c r="J26" s="18"/>
    </row>
    <row r="27" spans="1:10">
      <c r="B27" s="42"/>
    </row>
    <row r="28" spans="1:10">
      <c r="B28" s="42"/>
    </row>
    <row r="29" spans="1:10">
      <c r="B29" s="42"/>
    </row>
    <row r="30" spans="1:10">
      <c r="B30" s="42"/>
    </row>
  </sheetData>
  <autoFilter ref="A3:J18" xr:uid="{00000000-0009-0000-0000-00001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1">
    <mergeCell ref="D25:J25"/>
    <mergeCell ref="C17:J17"/>
    <mergeCell ref="E8:E9"/>
    <mergeCell ref="F8:F9"/>
    <mergeCell ref="B15:I15"/>
    <mergeCell ref="I7:I9"/>
    <mergeCell ref="J7:J9"/>
    <mergeCell ref="C24:J24"/>
    <mergeCell ref="C18:J18"/>
    <mergeCell ref="C23:J23"/>
    <mergeCell ref="C16:J16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Arkusz26"/>
  <dimension ref="A1:J26"/>
  <sheetViews>
    <sheetView view="pageBreakPreview" zoomScaleNormal="100" zoomScaleSheetLayoutView="100" workbookViewId="0">
      <selection activeCell="A6" sqref="A6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332" t="s">
        <v>301</v>
      </c>
      <c r="H1" s="332"/>
      <c r="I1" s="332"/>
      <c r="J1" s="332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73" t="str">
        <f ca="1">MID(CELL("nazwa_pliku",A1),FIND("]",CELL("nazwa_pliku",A1),1)+1,100)</f>
        <v>Część 18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2.75" customHeight="1">
      <c r="A5" s="273" t="s">
        <v>103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296</v>
      </c>
      <c r="H7" s="291" t="s">
        <v>297</v>
      </c>
      <c r="I7" s="294" t="s">
        <v>14</v>
      </c>
      <c r="J7" s="294" t="s">
        <v>15</v>
      </c>
    </row>
    <row r="8" spans="1:10" s="2" customForma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B9" s="327"/>
      <c r="C9" s="299"/>
      <c r="D9" s="348"/>
      <c r="E9" s="350"/>
      <c r="F9" s="350"/>
      <c r="G9" s="348"/>
      <c r="H9" s="348"/>
      <c r="I9" s="351"/>
      <c r="J9" s="351"/>
    </row>
    <row r="10" spans="1:10" s="2" customFormat="1" ht="171.6">
      <c r="B10" s="9" t="s">
        <v>18</v>
      </c>
      <c r="C10" s="55" t="s">
        <v>103</v>
      </c>
      <c r="D10" s="38" t="s">
        <v>295</v>
      </c>
      <c r="E10" s="11"/>
      <c r="F10" s="11"/>
      <c r="G10" s="198"/>
      <c r="H10" s="244"/>
      <c r="I10" s="13"/>
      <c r="J10" s="14">
        <f>H10*I10</f>
        <v>0</v>
      </c>
    </row>
    <row r="11" spans="1:10" s="2" customFormat="1" ht="158.4">
      <c r="B11" s="9" t="s">
        <v>19</v>
      </c>
      <c r="C11" s="55" t="s">
        <v>130</v>
      </c>
      <c r="D11" s="38" t="s">
        <v>299</v>
      </c>
      <c r="E11" s="11"/>
      <c r="F11" s="11"/>
      <c r="G11" s="198" t="s">
        <v>134</v>
      </c>
      <c r="H11" s="244">
        <v>1</v>
      </c>
      <c r="I11" s="13"/>
      <c r="J11" s="14">
        <f>H11*I11</f>
        <v>0</v>
      </c>
    </row>
    <row r="12" spans="1:10" s="2" customFormat="1" ht="30" customHeight="1">
      <c r="B12" s="303" t="s">
        <v>0</v>
      </c>
      <c r="C12" s="322"/>
      <c r="D12" s="322"/>
      <c r="E12" s="322"/>
      <c r="F12" s="322"/>
      <c r="G12" s="322"/>
      <c r="H12" s="322"/>
      <c r="I12" s="322"/>
      <c r="J12" s="52">
        <f>SUM(J10:J11)</f>
        <v>0</v>
      </c>
    </row>
    <row r="13" spans="1:10" s="2" customFormat="1" ht="33" customHeight="1">
      <c r="B13" s="3" t="s">
        <v>1</v>
      </c>
      <c r="C13" s="277" t="s">
        <v>2</v>
      </c>
      <c r="D13" s="312"/>
      <c r="E13" s="312"/>
      <c r="F13" s="312"/>
      <c r="G13" s="312"/>
      <c r="H13" s="312"/>
      <c r="I13" s="312"/>
      <c r="J13" s="312"/>
    </row>
    <row r="14" spans="1:10" s="2" customFormat="1" ht="31.5" customHeight="1">
      <c r="B14" s="3" t="s">
        <v>3</v>
      </c>
      <c r="C14" s="279" t="s">
        <v>4</v>
      </c>
      <c r="D14" s="276"/>
      <c r="E14" s="276"/>
      <c r="F14" s="276"/>
      <c r="G14" s="276"/>
      <c r="H14" s="276"/>
      <c r="I14" s="276"/>
      <c r="J14" s="276"/>
    </row>
    <row r="15" spans="1:10" ht="52.5" customHeight="1">
      <c r="B15" s="268" t="s">
        <v>5</v>
      </c>
      <c r="C15" s="330" t="s">
        <v>302</v>
      </c>
      <c r="D15" s="330"/>
      <c r="E15" s="330"/>
      <c r="F15" s="330"/>
      <c r="G15" s="330"/>
      <c r="H15" s="330"/>
      <c r="I15" s="331"/>
      <c r="J15" s="331"/>
    </row>
    <row r="17" spans="1:10" s="32" customFormat="1" ht="11.25" customHeight="1">
      <c r="A17" s="23"/>
      <c r="B17" s="23" t="s">
        <v>34</v>
      </c>
      <c r="C17" s="4"/>
      <c r="D17" s="4"/>
      <c r="E17" s="4"/>
      <c r="F17" s="4"/>
      <c r="G17" s="4"/>
      <c r="H17" s="4"/>
      <c r="I17" s="4"/>
      <c r="J17" s="4"/>
    </row>
    <row r="18" spans="1:10" s="32" customFormat="1" ht="15" customHeight="1">
      <c r="A18" s="24"/>
      <c r="B18" s="24"/>
      <c r="C18" s="34"/>
      <c r="D18" s="25"/>
      <c r="E18" s="25"/>
      <c r="F18" s="25"/>
      <c r="G18" s="19"/>
      <c r="H18" s="19"/>
      <c r="I18" s="19"/>
      <c r="J18" s="34"/>
    </row>
    <row r="19" spans="1:10" ht="16.5" customHeight="1">
      <c r="B19" s="42" t="s">
        <v>18</v>
      </c>
      <c r="C19" s="349" t="s">
        <v>135</v>
      </c>
      <c r="D19" s="349"/>
      <c r="E19" s="349"/>
      <c r="F19" s="349"/>
      <c r="G19" s="349"/>
      <c r="H19" s="349"/>
      <c r="I19" s="349"/>
      <c r="J19" s="349"/>
    </row>
    <row r="20" spans="1:10" ht="15.75" customHeight="1">
      <c r="B20" s="42" t="s">
        <v>19</v>
      </c>
      <c r="C20" s="26" t="s">
        <v>222</v>
      </c>
      <c r="D20" s="18"/>
      <c r="E20" s="18"/>
      <c r="F20" s="18"/>
      <c r="G20" s="18"/>
      <c r="H20" s="46"/>
      <c r="I20" s="46"/>
      <c r="J20" s="46"/>
    </row>
    <row r="21" spans="1:10" ht="15" customHeight="1">
      <c r="B21" s="42" t="s">
        <v>20</v>
      </c>
      <c r="C21" s="35" t="s">
        <v>104</v>
      </c>
      <c r="D21" s="35"/>
      <c r="E21" s="35"/>
      <c r="F21" s="35"/>
      <c r="G21" s="35"/>
      <c r="H21" s="46"/>
      <c r="I21" s="46"/>
      <c r="J21" s="46"/>
    </row>
    <row r="22" spans="1:10">
      <c r="B22" s="42" t="s">
        <v>21</v>
      </c>
      <c r="C22" s="35" t="s">
        <v>36</v>
      </c>
      <c r="D22" s="35" t="s">
        <v>122</v>
      </c>
    </row>
    <row r="23" spans="1:10">
      <c r="B23" s="42"/>
    </row>
    <row r="24" spans="1:10">
      <c r="B24" s="42"/>
    </row>
    <row r="25" spans="1:10">
      <c r="B25" s="42"/>
    </row>
    <row r="26" spans="1:10">
      <c r="B26" s="42"/>
    </row>
  </sheetData>
  <mergeCells count="19">
    <mergeCell ref="C19:J19"/>
    <mergeCell ref="C13:J13"/>
    <mergeCell ref="C14:J14"/>
    <mergeCell ref="E8:E9"/>
    <mergeCell ref="F8:F9"/>
    <mergeCell ref="B12:I12"/>
    <mergeCell ref="I7:I9"/>
    <mergeCell ref="J7:J9"/>
    <mergeCell ref="C15:J15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/>
  <dimension ref="A1:IF27"/>
  <sheetViews>
    <sheetView view="pageBreakPreview" topLeftCell="A16" zoomScaleNormal="85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 ht="12.75" customHeight="1">
      <c r="B1" s="4"/>
      <c r="C1" s="2" t="s">
        <v>224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 ht="12.75" customHeight="1">
      <c r="A4" s="273" t="str">
        <f ca="1">MID(CELL("nazwa_pliku",A1),FIND("]",CELL("nazwa_pliku",A1),1)+1,100)</f>
        <v>Część 01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5" customHeight="1">
      <c r="A5" s="273" t="s">
        <v>64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14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5" customHeight="1">
      <c r="A7" s="274"/>
      <c r="B7" s="285" t="s">
        <v>8</v>
      </c>
      <c r="C7" s="28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 ht="12.75" customHeight="1">
      <c r="A8" s="274"/>
      <c r="B8" s="286"/>
      <c r="C8" s="289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A9" s="274"/>
      <c r="B9" s="287"/>
      <c r="C9" s="290"/>
      <c r="D9" s="292"/>
      <c r="E9" s="296"/>
      <c r="F9" s="296"/>
      <c r="G9" s="292"/>
      <c r="H9" s="292"/>
      <c r="I9" s="295"/>
      <c r="J9" s="295"/>
    </row>
    <row r="10" spans="1:10" s="2" customFormat="1" ht="118.8">
      <c r="A10" s="110"/>
      <c r="B10" s="99" t="s">
        <v>18</v>
      </c>
      <c r="C10" s="109" t="s">
        <v>123</v>
      </c>
      <c r="D10" s="59" t="s">
        <v>124</v>
      </c>
      <c r="E10" s="11"/>
      <c r="F10" s="11"/>
      <c r="G10" s="12" t="s">
        <v>57</v>
      </c>
      <c r="H10" s="181">
        <v>110</v>
      </c>
      <c r="I10" s="13"/>
      <c r="J10" s="14">
        <f>H10*I10</f>
        <v>0</v>
      </c>
    </row>
    <row r="11" spans="1:10" s="2" customFormat="1" ht="158.4">
      <c r="A11" s="110"/>
      <c r="B11" s="99" t="s">
        <v>19</v>
      </c>
      <c r="C11" s="109" t="s">
        <v>55</v>
      </c>
      <c r="D11" s="59" t="s">
        <v>228</v>
      </c>
      <c r="E11" s="11"/>
      <c r="F11" s="11"/>
      <c r="G11" s="12" t="s">
        <v>57</v>
      </c>
      <c r="H11" s="181">
        <v>1</v>
      </c>
      <c r="I11" s="13"/>
      <c r="J11" s="14">
        <f t="shared" ref="J11:J16" si="0">H11*I11</f>
        <v>0</v>
      </c>
    </row>
    <row r="12" spans="1:10" s="2" customFormat="1" ht="145.19999999999999">
      <c r="A12" s="100"/>
      <c r="B12" s="99" t="s">
        <v>20</v>
      </c>
      <c r="C12" s="109" t="s">
        <v>55</v>
      </c>
      <c r="D12" s="21" t="s">
        <v>211</v>
      </c>
      <c r="E12" s="11"/>
      <c r="F12" s="11"/>
      <c r="G12" s="12" t="s">
        <v>57</v>
      </c>
      <c r="H12" s="181">
        <v>5</v>
      </c>
      <c r="I12" s="13"/>
      <c r="J12" s="14">
        <f t="shared" si="0"/>
        <v>0</v>
      </c>
    </row>
    <row r="13" spans="1:10" s="2" customFormat="1" ht="79.2">
      <c r="A13" s="111"/>
      <c r="B13" s="99" t="s">
        <v>21</v>
      </c>
      <c r="C13" s="158" t="s">
        <v>129</v>
      </c>
      <c r="D13" s="159" t="s">
        <v>229</v>
      </c>
      <c r="E13" s="11"/>
      <c r="F13" s="11"/>
      <c r="G13" s="12" t="s">
        <v>56</v>
      </c>
      <c r="H13" s="181">
        <v>10</v>
      </c>
      <c r="I13" s="13"/>
      <c r="J13" s="14">
        <f t="shared" si="0"/>
        <v>0</v>
      </c>
    </row>
    <row r="14" spans="1:10" s="2" customFormat="1" ht="79.2">
      <c r="A14" s="110"/>
      <c r="B14" s="99" t="s">
        <v>22</v>
      </c>
      <c r="C14" s="160" t="s">
        <v>158</v>
      </c>
      <c r="D14" s="161" t="s">
        <v>225</v>
      </c>
      <c r="E14" s="11"/>
      <c r="F14" s="11"/>
      <c r="G14" s="12" t="s">
        <v>159</v>
      </c>
      <c r="H14" s="181">
        <v>1</v>
      </c>
      <c r="I14" s="13"/>
      <c r="J14" s="14">
        <f t="shared" si="0"/>
        <v>0</v>
      </c>
    </row>
    <row r="15" spans="1:10" s="2" customFormat="1" ht="115.5" customHeight="1">
      <c r="A15" s="144"/>
      <c r="B15" s="9" t="s">
        <v>23</v>
      </c>
      <c r="C15" s="71" t="s">
        <v>184</v>
      </c>
      <c r="D15" s="21" t="s">
        <v>188</v>
      </c>
      <c r="E15" s="11"/>
      <c r="F15" s="11"/>
      <c r="G15" s="12" t="s">
        <v>59</v>
      </c>
      <c r="H15" s="181">
        <v>1</v>
      </c>
      <c r="I15" s="13"/>
      <c r="J15" s="14">
        <f t="shared" si="0"/>
        <v>0</v>
      </c>
    </row>
    <row r="16" spans="1:10" s="2" customFormat="1" ht="52.8">
      <c r="A16" s="144"/>
      <c r="B16" s="9" t="s">
        <v>24</v>
      </c>
      <c r="C16" s="71" t="s">
        <v>189</v>
      </c>
      <c r="D16" s="21" t="s">
        <v>226</v>
      </c>
      <c r="E16" s="11"/>
      <c r="F16" s="11"/>
      <c r="G16" s="12" t="s">
        <v>185</v>
      </c>
      <c r="H16" s="181">
        <v>1</v>
      </c>
      <c r="I16" s="13"/>
      <c r="J16" s="14">
        <f t="shared" si="0"/>
        <v>0</v>
      </c>
    </row>
    <row r="17" spans="1:240" s="2" customFormat="1" ht="30" customHeight="1">
      <c r="B17" s="280" t="s">
        <v>0</v>
      </c>
      <c r="C17" s="281"/>
      <c r="D17" s="281"/>
      <c r="E17" s="281"/>
      <c r="F17" s="281"/>
      <c r="G17" s="281"/>
      <c r="H17" s="281"/>
      <c r="I17" s="282"/>
      <c r="J17" s="154">
        <f>SUM(J10:J16)</f>
        <v>0</v>
      </c>
    </row>
    <row r="18" spans="1:240" s="2" customFormat="1" ht="33" customHeight="1">
      <c r="B18" s="3" t="s">
        <v>1</v>
      </c>
      <c r="C18" s="277" t="s">
        <v>227</v>
      </c>
      <c r="D18" s="277"/>
      <c r="E18" s="277"/>
      <c r="F18" s="277"/>
      <c r="G18" s="277"/>
      <c r="H18" s="277"/>
      <c r="I18" s="277"/>
      <c r="J18" s="278"/>
    </row>
    <row r="19" spans="1:240" s="2" customFormat="1" ht="32.25" customHeight="1">
      <c r="B19" s="3" t="s">
        <v>3</v>
      </c>
      <c r="C19" s="279" t="s">
        <v>4</v>
      </c>
      <c r="D19" s="279"/>
      <c r="E19" s="279"/>
      <c r="F19" s="279"/>
      <c r="G19" s="279"/>
      <c r="H19" s="279"/>
      <c r="I19" s="279"/>
      <c r="J19" s="279"/>
    </row>
    <row r="20" spans="1:240" s="2" customFormat="1" ht="33" customHeight="1">
      <c r="B20" s="3" t="s">
        <v>5</v>
      </c>
      <c r="C20" s="275" t="s">
        <v>54</v>
      </c>
      <c r="D20" s="276"/>
      <c r="E20" s="276"/>
      <c r="F20" s="276"/>
      <c r="G20" s="276"/>
      <c r="H20" s="276"/>
      <c r="I20" s="276"/>
      <c r="J20" s="276"/>
    </row>
    <row r="22" spans="1:240" s="32" customFormat="1" ht="11.25" customHeight="1">
      <c r="A22" s="23"/>
      <c r="B22" s="23" t="s">
        <v>34</v>
      </c>
      <c r="C22" s="4"/>
      <c r="D22" s="4"/>
      <c r="E22" s="4"/>
      <c r="F22" s="4"/>
      <c r="G22" s="4"/>
      <c r="H22" s="4"/>
      <c r="I22" s="4"/>
      <c r="J22" s="4"/>
    </row>
    <row r="23" spans="1:240" s="32" customFormat="1" ht="15" customHeight="1">
      <c r="A23" s="24"/>
      <c r="B23" s="24"/>
      <c r="C23" s="34"/>
      <c r="D23" s="25"/>
      <c r="E23" s="25"/>
      <c r="F23" s="25"/>
      <c r="G23" s="19"/>
      <c r="H23" s="19"/>
      <c r="I23" s="19"/>
      <c r="J23" s="34"/>
    </row>
    <row r="24" spans="1:240" s="32" customFormat="1" ht="13.5" customHeight="1">
      <c r="B24" s="33" t="s">
        <v>18</v>
      </c>
      <c r="C24" s="28" t="s">
        <v>36</v>
      </c>
      <c r="D24" s="35" t="s">
        <v>37</v>
      </c>
      <c r="E24" s="18"/>
      <c r="F24" s="18"/>
      <c r="G24" s="18"/>
      <c r="H24" s="18"/>
      <c r="I24" s="18"/>
      <c r="J24" s="18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</row>
    <row r="25" spans="1:240">
      <c r="B25" s="37"/>
    </row>
    <row r="26" spans="1:240">
      <c r="B26" s="37"/>
    </row>
    <row r="27" spans="1:240">
      <c r="B27" s="37"/>
    </row>
  </sheetData>
  <autoFilter ref="A3:J20" xr:uid="{00000000-0009-0000-0000-000001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G1:J1"/>
    <mergeCell ref="A3:J3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A4:J4"/>
    <mergeCell ref="A7:A9"/>
    <mergeCell ref="C20:J20"/>
    <mergeCell ref="C18:J18"/>
    <mergeCell ref="C19:J19"/>
    <mergeCell ref="B17:I17"/>
  </mergeCells>
  <phoneticPr fontId="18" type="noConversion"/>
  <pageMargins left="0.7" right="0.7" top="0.75" bottom="0.75" header="0.3" footer="0.3"/>
  <pageSetup paperSize="9" scale="3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Arkusz27"/>
  <dimension ref="A1:J28"/>
  <sheetViews>
    <sheetView view="pageBreakPreview" zoomScaleNormal="10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73" t="str">
        <f ca="1">MID(CELL("nazwa_pliku",A1),FIND("]",CELL("nazwa_pliku",A1),1)+1,100)</f>
        <v>Część 19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2.75" customHeight="1">
      <c r="A5" s="273" t="s">
        <v>105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B9" s="327"/>
      <c r="C9" s="299"/>
      <c r="D9" s="292"/>
      <c r="E9" s="296"/>
      <c r="F9" s="296"/>
      <c r="G9" s="292"/>
      <c r="H9" s="292"/>
      <c r="I9" s="295"/>
      <c r="J9" s="295"/>
    </row>
    <row r="10" spans="1:10" s="2" customFormat="1" ht="93.6">
      <c r="B10" s="9" t="s">
        <v>18</v>
      </c>
      <c r="C10" s="63" t="s">
        <v>106</v>
      </c>
      <c r="D10" s="59" t="s">
        <v>210</v>
      </c>
      <c r="E10" s="11"/>
      <c r="F10" s="11"/>
      <c r="G10" s="255" t="s">
        <v>107</v>
      </c>
      <c r="H10" s="199">
        <v>1</v>
      </c>
      <c r="I10" s="13"/>
      <c r="J10" s="14">
        <f>H10*I10</f>
        <v>0</v>
      </c>
    </row>
    <row r="11" spans="1:10" s="2" customFormat="1" ht="93.6">
      <c r="B11" s="9" t="s">
        <v>19</v>
      </c>
      <c r="C11" s="63" t="s">
        <v>106</v>
      </c>
      <c r="D11" s="59" t="s">
        <v>210</v>
      </c>
      <c r="E11" s="11"/>
      <c r="F11" s="11"/>
      <c r="G11" s="255" t="s">
        <v>107</v>
      </c>
      <c r="H11" s="199">
        <v>1</v>
      </c>
      <c r="I11" s="13"/>
      <c r="J11" s="14">
        <f t="shared" ref="J11:J13" si="0">H11*I11</f>
        <v>0</v>
      </c>
    </row>
    <row r="12" spans="1:10" s="2" customFormat="1" ht="93.6">
      <c r="B12" s="9" t="s">
        <v>20</v>
      </c>
      <c r="C12" s="63" t="s">
        <v>106</v>
      </c>
      <c r="D12" s="59" t="s">
        <v>210</v>
      </c>
      <c r="E12" s="126"/>
      <c r="F12" s="126"/>
      <c r="G12" s="256" t="s">
        <v>139</v>
      </c>
      <c r="H12" s="205">
        <v>1</v>
      </c>
      <c r="I12" s="13"/>
      <c r="J12" s="14">
        <f t="shared" si="0"/>
        <v>0</v>
      </c>
    </row>
    <row r="13" spans="1:10" s="2" customFormat="1" ht="105.6">
      <c r="B13" s="9" t="s">
        <v>21</v>
      </c>
      <c r="C13" s="63" t="s">
        <v>209</v>
      </c>
      <c r="D13" s="59" t="s">
        <v>287</v>
      </c>
      <c r="E13" s="11"/>
      <c r="F13" s="11"/>
      <c r="G13" s="255" t="s">
        <v>67</v>
      </c>
      <c r="H13" s="199">
        <v>1</v>
      </c>
      <c r="I13" s="13"/>
      <c r="J13" s="14">
        <f t="shared" si="0"/>
        <v>0</v>
      </c>
    </row>
    <row r="14" spans="1:10" s="2" customFormat="1" ht="30" customHeight="1">
      <c r="B14" s="309" t="s">
        <v>0</v>
      </c>
      <c r="C14" s="325"/>
      <c r="D14" s="325"/>
      <c r="E14" s="325"/>
      <c r="F14" s="325"/>
      <c r="G14" s="325"/>
      <c r="H14" s="325"/>
      <c r="I14" s="325"/>
      <c r="J14" s="1">
        <f>SUM(J10:J13)</f>
        <v>0</v>
      </c>
    </row>
    <row r="15" spans="1:10" s="2" customFormat="1" ht="30.75" customHeight="1">
      <c r="B15" s="3" t="s">
        <v>1</v>
      </c>
      <c r="C15" s="277" t="s">
        <v>2</v>
      </c>
      <c r="D15" s="312"/>
      <c r="E15" s="312"/>
      <c r="F15" s="312"/>
      <c r="G15" s="312"/>
      <c r="H15" s="312"/>
      <c r="I15" s="312"/>
      <c r="J15" s="312"/>
    </row>
    <row r="16" spans="1:10" s="2" customFormat="1" ht="31.5" customHeight="1">
      <c r="B16" s="3" t="s">
        <v>3</v>
      </c>
      <c r="C16" s="279" t="s">
        <v>4</v>
      </c>
      <c r="D16" s="276"/>
      <c r="E16" s="276"/>
      <c r="F16" s="276"/>
      <c r="G16" s="276"/>
      <c r="H16" s="276"/>
      <c r="I16" s="276"/>
      <c r="J16" s="276"/>
    </row>
    <row r="18" spans="1:10" s="32" customFormat="1" ht="11.25" customHeight="1">
      <c r="A18" s="23"/>
      <c r="B18" s="23" t="s">
        <v>34</v>
      </c>
      <c r="C18" s="4"/>
      <c r="D18" s="4"/>
      <c r="E18" s="4"/>
      <c r="F18" s="4"/>
      <c r="G18" s="4"/>
      <c r="H18" s="4"/>
      <c r="I18" s="4"/>
      <c r="J18" s="4"/>
    </row>
    <row r="19" spans="1:10" s="32" customFormat="1" ht="15" customHeight="1">
      <c r="A19" s="24"/>
      <c r="B19" s="24"/>
      <c r="C19" s="34"/>
      <c r="D19" s="25"/>
      <c r="E19" s="25"/>
      <c r="F19" s="25"/>
      <c r="G19" s="19"/>
      <c r="H19" s="19"/>
      <c r="I19" s="19"/>
      <c r="J19" s="34"/>
    </row>
    <row r="20" spans="1:10" ht="29.25" customHeight="1">
      <c r="B20" s="42" t="s">
        <v>18</v>
      </c>
      <c r="C20" s="352" t="s">
        <v>220</v>
      </c>
      <c r="D20" s="352"/>
      <c r="E20" s="352"/>
      <c r="F20" s="352"/>
      <c r="G20" s="352"/>
      <c r="H20" s="352"/>
      <c r="I20" s="352"/>
      <c r="J20" s="352"/>
    </row>
    <row r="21" spans="1:10" ht="15" customHeight="1">
      <c r="B21" s="42" t="s">
        <v>19</v>
      </c>
      <c r="C21" s="352" t="s">
        <v>221</v>
      </c>
      <c r="D21" s="352"/>
      <c r="E21" s="352"/>
      <c r="F21" s="352"/>
      <c r="G21" s="352"/>
      <c r="H21" s="352"/>
      <c r="I21" s="352"/>
      <c r="J21" s="352"/>
    </row>
    <row r="22" spans="1:10" ht="15" customHeight="1">
      <c r="B22" s="42" t="s">
        <v>20</v>
      </c>
      <c r="C22" s="35" t="s">
        <v>36</v>
      </c>
      <c r="D22" s="35" t="s">
        <v>205</v>
      </c>
    </row>
    <row r="23" spans="1:10" ht="15" customHeight="1">
      <c r="B23" s="42"/>
      <c r="C23" s="35"/>
      <c r="D23" s="35" t="s">
        <v>133</v>
      </c>
    </row>
    <row r="24" spans="1:10" ht="15" customHeight="1">
      <c r="B24" s="42"/>
      <c r="C24" s="35"/>
      <c r="D24" s="35" t="s">
        <v>204</v>
      </c>
    </row>
    <row r="25" spans="1:10">
      <c r="B25" s="42"/>
    </row>
    <row r="26" spans="1:10">
      <c r="B26" s="42"/>
    </row>
    <row r="27" spans="1:10">
      <c r="B27" s="42"/>
    </row>
    <row r="28" spans="1:10">
      <c r="B28" s="42"/>
    </row>
  </sheetData>
  <autoFilter ref="A3:J16" xr:uid="{00000000-0009-0000-0000-000013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9">
    <mergeCell ref="C21:J21"/>
    <mergeCell ref="C20:J20"/>
    <mergeCell ref="C15:J15"/>
    <mergeCell ref="C16:J16"/>
    <mergeCell ref="E8:E9"/>
    <mergeCell ref="F8:F9"/>
    <mergeCell ref="B14:I14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honeticPr fontId="18" type="noConversion"/>
  <pageMargins left="0.7" right="0.7" top="0.75" bottom="0.75" header="0.3" footer="0.3"/>
  <pageSetup paperSize="9" scale="44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Arkusz31"/>
  <dimension ref="A1:J22"/>
  <sheetViews>
    <sheetView view="pageBreakPreview" zoomScaleNormal="10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73" t="str">
        <f ca="1">MID(CELL("nazwa_pliku",A1),FIND("]",CELL("nazwa_pliku",A1),1)+1,100)</f>
        <v>Część 20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2.75" customHeight="1">
      <c r="A5" s="273" t="s">
        <v>110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6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>
      <c r="B8" s="326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B9" s="327"/>
      <c r="C9" s="299"/>
      <c r="D9" s="292"/>
      <c r="E9" s="296"/>
      <c r="F9" s="296"/>
      <c r="G9" s="292"/>
      <c r="H9" s="292"/>
      <c r="I9" s="295"/>
      <c r="J9" s="295"/>
    </row>
    <row r="10" spans="1:10" s="2" customFormat="1" ht="89.25" customHeight="1">
      <c r="B10" s="9" t="s">
        <v>18</v>
      </c>
      <c r="C10" s="68" t="s">
        <v>108</v>
      </c>
      <c r="D10" s="69" t="s">
        <v>153</v>
      </c>
      <c r="E10" s="11"/>
      <c r="F10" s="11"/>
      <c r="G10" s="257" t="s">
        <v>288</v>
      </c>
      <c r="H10" s="199">
        <v>1</v>
      </c>
      <c r="I10" s="13"/>
      <c r="J10" s="14">
        <f>H10*I10</f>
        <v>0</v>
      </c>
    </row>
    <row r="11" spans="1:10" s="2" customFormat="1" ht="30" customHeight="1">
      <c r="B11" s="309" t="s">
        <v>0</v>
      </c>
      <c r="C11" s="325"/>
      <c r="D11" s="325"/>
      <c r="E11" s="325"/>
      <c r="F11" s="325"/>
      <c r="G11" s="325"/>
      <c r="H11" s="325"/>
      <c r="I11" s="325"/>
      <c r="J11" s="1">
        <f>SUM(J10:J10)</f>
        <v>0</v>
      </c>
    </row>
    <row r="12" spans="1:10" s="2" customFormat="1" ht="30.75" customHeight="1">
      <c r="B12" s="3" t="s">
        <v>1</v>
      </c>
      <c r="C12" s="277" t="s">
        <v>2</v>
      </c>
      <c r="D12" s="312"/>
      <c r="E12" s="312"/>
      <c r="F12" s="312"/>
      <c r="G12" s="312"/>
      <c r="H12" s="312"/>
      <c r="I12" s="312"/>
      <c r="J12" s="312"/>
    </row>
    <row r="13" spans="1:10" s="2" customFormat="1" ht="30.75" customHeight="1">
      <c r="B13" s="3" t="s">
        <v>3</v>
      </c>
      <c r="C13" s="279" t="s">
        <v>4</v>
      </c>
      <c r="D13" s="276"/>
      <c r="E13" s="276"/>
      <c r="F13" s="276"/>
      <c r="G13" s="276"/>
      <c r="H13" s="276"/>
      <c r="I13" s="276"/>
      <c r="J13" s="276"/>
    </row>
    <row r="15" spans="1:10" s="32" customFormat="1" ht="11.25" customHeight="1">
      <c r="A15" s="23"/>
      <c r="B15" s="23" t="s">
        <v>34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4"/>
      <c r="B16" s="24"/>
      <c r="C16" s="34"/>
      <c r="D16" s="25"/>
      <c r="E16" s="25"/>
      <c r="F16" s="25"/>
      <c r="G16" s="19"/>
      <c r="H16" s="19"/>
      <c r="I16" s="19"/>
      <c r="J16" s="34"/>
    </row>
    <row r="17" spans="2:10" ht="15" customHeight="1">
      <c r="B17" s="42" t="s">
        <v>18</v>
      </c>
      <c r="C17" s="35" t="s">
        <v>109</v>
      </c>
      <c r="D17" s="27"/>
      <c r="E17" s="27"/>
      <c r="F17" s="27"/>
      <c r="G17" s="27"/>
      <c r="H17" s="27"/>
      <c r="I17" s="27"/>
      <c r="J17" s="27"/>
    </row>
    <row r="18" spans="2:10" ht="15" customHeight="1">
      <c r="B18" s="42" t="s">
        <v>19</v>
      </c>
      <c r="C18" s="35" t="s">
        <v>36</v>
      </c>
      <c r="D18" s="28" t="s">
        <v>37</v>
      </c>
    </row>
    <row r="19" spans="2:10">
      <c r="B19" s="42"/>
    </row>
    <row r="20" spans="2:10">
      <c r="B20" s="42"/>
    </row>
    <row r="21" spans="2:10">
      <c r="B21" s="42"/>
    </row>
    <row r="22" spans="2:10">
      <c r="B22" s="42"/>
    </row>
  </sheetData>
  <mergeCells count="17">
    <mergeCell ref="C12:J12"/>
    <mergeCell ref="C13:J13"/>
    <mergeCell ref="E8:E9"/>
    <mergeCell ref="F8:F9"/>
    <mergeCell ref="B11:I11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Arkusz7"/>
  <dimension ref="A1:J31"/>
  <sheetViews>
    <sheetView view="pageBreakPreview" zoomScaleNormal="100" zoomScaleSheetLayoutView="100" zoomScalePageLayoutView="80" workbookViewId="0">
      <selection activeCell="A6" sqref="A6"/>
    </sheetView>
  </sheetViews>
  <sheetFormatPr defaultColWidth="8.6640625" defaultRowHeight="13.2"/>
  <cols>
    <col min="1" max="1" width="5.44140625" style="262" customWidth="1"/>
    <col min="2" max="2" width="5.5546875" style="262" customWidth="1"/>
    <col min="3" max="3" width="22.6640625" style="262" customWidth="1"/>
    <col min="4" max="4" width="42.44140625" style="262" customWidth="1"/>
    <col min="5" max="5" width="19" style="262" customWidth="1"/>
    <col min="6" max="6" width="18.5546875" style="262" customWidth="1"/>
    <col min="7" max="7" width="10.88671875" style="262" customWidth="1"/>
    <col min="8" max="8" width="8.33203125" style="262" customWidth="1"/>
    <col min="9" max="9" width="15.44140625" style="262" customWidth="1"/>
    <col min="10" max="10" width="16.109375" style="262" customWidth="1"/>
    <col min="11" max="16384" width="8.6640625" style="262"/>
  </cols>
  <sheetData>
    <row r="1" spans="1:10" s="112" customFormat="1">
      <c r="B1" s="113"/>
      <c r="C1" s="2" t="str">
        <f>'Część 01'!$C$1</f>
        <v>AGZ.272.7.2025</v>
      </c>
      <c r="D1" s="114"/>
      <c r="E1" s="114"/>
      <c r="F1" s="114"/>
      <c r="G1" s="332" t="s">
        <v>301</v>
      </c>
      <c r="H1" s="332"/>
      <c r="I1" s="332"/>
      <c r="J1" s="332"/>
    </row>
    <row r="2" spans="1:10" s="112" customFormat="1">
      <c r="B2" s="115"/>
      <c r="C2" s="116"/>
      <c r="D2" s="116"/>
      <c r="E2" s="116"/>
      <c r="F2" s="116"/>
      <c r="G2" s="116"/>
      <c r="H2" s="116"/>
      <c r="I2" s="116"/>
      <c r="J2" s="116"/>
    </row>
    <row r="3" spans="1:10" s="112" customFormat="1">
      <c r="A3" s="358" t="s">
        <v>7</v>
      </c>
      <c r="B3" s="358"/>
      <c r="C3" s="358"/>
      <c r="D3" s="358"/>
      <c r="E3" s="358"/>
      <c r="F3" s="358"/>
      <c r="G3" s="358"/>
      <c r="H3" s="358"/>
      <c r="I3" s="358"/>
      <c r="J3" s="358"/>
    </row>
    <row r="4" spans="1:10" s="112" customFormat="1">
      <c r="A4" s="358" t="str">
        <f ca="1">MID(CELL("nazwa_pliku",A1),FIND("]",CELL("nazwa_pliku",A1),1)+1,100)</f>
        <v>Część 21</v>
      </c>
      <c r="B4" s="358"/>
      <c r="C4" s="358"/>
      <c r="D4" s="358"/>
      <c r="E4" s="358"/>
      <c r="F4" s="358"/>
      <c r="G4" s="358"/>
      <c r="H4" s="358"/>
      <c r="I4" s="358"/>
      <c r="J4" s="358"/>
    </row>
    <row r="5" spans="1:10" s="112" customFormat="1" ht="12.75" customHeight="1">
      <c r="A5" s="359" t="s">
        <v>94</v>
      </c>
      <c r="B5" s="359"/>
      <c r="C5" s="359"/>
      <c r="D5" s="359"/>
      <c r="E5" s="359"/>
      <c r="F5" s="359"/>
      <c r="G5" s="359"/>
      <c r="H5" s="359"/>
      <c r="I5" s="359"/>
      <c r="J5" s="359"/>
    </row>
    <row r="6" spans="1:10" s="112" customFormat="1">
      <c r="A6" s="261" t="str">
        <f>HYPERLINK("#'Suma'!A1","wstecz")</f>
        <v>wstecz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0" s="112" customFormat="1" ht="12.75" customHeight="1">
      <c r="B7" s="360" t="s">
        <v>8</v>
      </c>
      <c r="C7" s="361" t="s">
        <v>9</v>
      </c>
      <c r="D7" s="362" t="s">
        <v>10</v>
      </c>
      <c r="E7" s="291" t="s">
        <v>11</v>
      </c>
      <c r="F7" s="291"/>
      <c r="G7" s="363" t="s">
        <v>12</v>
      </c>
      <c r="H7" s="363" t="s">
        <v>13</v>
      </c>
      <c r="I7" s="353" t="s">
        <v>14</v>
      </c>
      <c r="J7" s="353" t="s">
        <v>15</v>
      </c>
    </row>
    <row r="8" spans="1:10" s="112" customFormat="1" ht="12.75" customHeight="1">
      <c r="B8" s="360"/>
      <c r="C8" s="361"/>
      <c r="D8" s="362"/>
      <c r="E8" s="362" t="s">
        <v>16</v>
      </c>
      <c r="F8" s="362" t="s">
        <v>17</v>
      </c>
      <c r="G8" s="363"/>
      <c r="H8" s="363"/>
      <c r="I8" s="353"/>
      <c r="J8" s="353"/>
    </row>
    <row r="9" spans="1:10" s="112" customFormat="1">
      <c r="B9" s="360"/>
      <c r="C9" s="361"/>
      <c r="D9" s="362"/>
      <c r="E9" s="362"/>
      <c r="F9" s="362"/>
      <c r="G9" s="364"/>
      <c r="H9" s="364"/>
      <c r="I9" s="353"/>
      <c r="J9" s="353"/>
    </row>
    <row r="10" spans="1:10" s="112" customFormat="1" ht="171.6">
      <c r="B10" s="143" t="s">
        <v>18</v>
      </c>
      <c r="C10" s="55" t="s">
        <v>166</v>
      </c>
      <c r="D10" s="38" t="s">
        <v>300</v>
      </c>
      <c r="E10" s="11"/>
      <c r="F10" s="11"/>
      <c r="G10" s="12" t="s">
        <v>67</v>
      </c>
      <c r="H10" s="197">
        <v>2</v>
      </c>
      <c r="I10" s="13"/>
      <c r="J10" s="14">
        <f>H10*I10</f>
        <v>0</v>
      </c>
    </row>
    <row r="11" spans="1:10" s="112" customFormat="1" ht="132">
      <c r="B11" s="143" t="s">
        <v>19</v>
      </c>
      <c r="C11" s="258" t="s">
        <v>162</v>
      </c>
      <c r="D11" s="174" t="s">
        <v>289</v>
      </c>
      <c r="E11" s="11"/>
      <c r="F11" s="11"/>
      <c r="G11" s="12" t="s">
        <v>67</v>
      </c>
      <c r="H11" s="197">
        <v>1</v>
      </c>
      <c r="I11" s="13"/>
      <c r="J11" s="14">
        <f t="shared" ref="J11:J15" si="0">H11*I11</f>
        <v>0</v>
      </c>
    </row>
    <row r="12" spans="1:10" s="2" customFormat="1" ht="79.2">
      <c r="B12" s="143" t="s">
        <v>20</v>
      </c>
      <c r="C12" s="225" t="s">
        <v>192</v>
      </c>
      <c r="D12" s="226" t="s">
        <v>290</v>
      </c>
      <c r="E12" s="11"/>
      <c r="F12" s="11"/>
      <c r="G12" s="12" t="s">
        <v>67</v>
      </c>
      <c r="H12" s="197">
        <v>1</v>
      </c>
      <c r="I12" s="13"/>
      <c r="J12" s="14">
        <f t="shared" si="0"/>
        <v>0</v>
      </c>
    </row>
    <row r="13" spans="1:10" s="112" customFormat="1" ht="238.8">
      <c r="B13" s="143" t="s">
        <v>21</v>
      </c>
      <c r="C13" s="175" t="s">
        <v>193</v>
      </c>
      <c r="D13" s="176" t="s">
        <v>194</v>
      </c>
      <c r="E13" s="11"/>
      <c r="F13" s="11"/>
      <c r="G13" s="12" t="s">
        <v>67</v>
      </c>
      <c r="H13" s="197">
        <v>1</v>
      </c>
      <c r="I13" s="13"/>
      <c r="J13" s="14">
        <f t="shared" si="0"/>
        <v>0</v>
      </c>
    </row>
    <row r="14" spans="1:10" s="112" customFormat="1" ht="238.8">
      <c r="B14" s="143" t="s">
        <v>22</v>
      </c>
      <c r="C14" s="43" t="s">
        <v>195</v>
      </c>
      <c r="D14" s="44" t="s">
        <v>196</v>
      </c>
      <c r="E14" s="11"/>
      <c r="F14" s="11"/>
      <c r="G14" s="12" t="s">
        <v>67</v>
      </c>
      <c r="H14" s="197">
        <v>1</v>
      </c>
      <c r="I14" s="13"/>
      <c r="J14" s="14">
        <f t="shared" si="0"/>
        <v>0</v>
      </c>
    </row>
    <row r="15" spans="1:10" s="112" customFormat="1" ht="184.8">
      <c r="B15" s="143" t="s">
        <v>23</v>
      </c>
      <c r="C15" s="70" t="s">
        <v>157</v>
      </c>
      <c r="D15" s="21" t="s">
        <v>291</v>
      </c>
      <c r="E15" s="11"/>
      <c r="F15" s="11"/>
      <c r="G15" s="12" t="s">
        <v>152</v>
      </c>
      <c r="H15" s="197">
        <v>1</v>
      </c>
      <c r="I15" s="13"/>
      <c r="J15" s="14">
        <f t="shared" si="0"/>
        <v>0</v>
      </c>
    </row>
    <row r="16" spans="1:10" s="112" customFormat="1" ht="30" customHeight="1">
      <c r="B16" s="355" t="s">
        <v>0</v>
      </c>
      <c r="C16" s="355"/>
      <c r="D16" s="355"/>
      <c r="E16" s="355"/>
      <c r="F16" s="355"/>
      <c r="G16" s="355"/>
      <c r="H16" s="355"/>
      <c r="I16" s="355"/>
      <c r="J16" s="125">
        <f>SUM(J10:J15)</f>
        <v>0</v>
      </c>
    </row>
    <row r="17" spans="1:10" s="112" customFormat="1" ht="36.75" customHeight="1">
      <c r="B17" s="119" t="s">
        <v>1</v>
      </c>
      <c r="C17" s="356" t="s">
        <v>2</v>
      </c>
      <c r="D17" s="356"/>
      <c r="E17" s="356"/>
      <c r="F17" s="356"/>
      <c r="G17" s="356"/>
      <c r="H17" s="356"/>
      <c r="I17" s="356"/>
      <c r="J17" s="356"/>
    </row>
    <row r="18" spans="1:10" s="112" customFormat="1" ht="30.75" customHeight="1">
      <c r="B18" s="119" t="s">
        <v>3</v>
      </c>
      <c r="C18" s="357" t="s">
        <v>4</v>
      </c>
      <c r="D18" s="357"/>
      <c r="E18" s="357"/>
      <c r="F18" s="357"/>
      <c r="G18" s="357"/>
      <c r="H18" s="357"/>
      <c r="I18" s="357"/>
      <c r="J18" s="357"/>
    </row>
    <row r="20" spans="1:10" s="32" customFormat="1" ht="11.25" customHeight="1">
      <c r="A20" s="121"/>
      <c r="B20" s="121" t="s">
        <v>34</v>
      </c>
      <c r="C20" s="113"/>
      <c r="D20" s="113"/>
      <c r="E20" s="113"/>
      <c r="F20" s="113"/>
      <c r="G20" s="113"/>
      <c r="H20" s="113"/>
      <c r="I20" s="113"/>
      <c r="J20" s="113"/>
    </row>
    <row r="21" spans="1:10" s="32" customFormat="1" ht="15" customHeight="1">
      <c r="A21" s="24"/>
      <c r="B21" s="24"/>
      <c r="C21" s="263"/>
      <c r="D21" s="25"/>
      <c r="E21" s="25"/>
      <c r="F21" s="25"/>
      <c r="G21" s="19"/>
      <c r="H21" s="19"/>
      <c r="I21" s="19"/>
      <c r="J21" s="263"/>
    </row>
    <row r="22" spans="1:10" ht="42" customHeight="1">
      <c r="B22" s="42" t="s">
        <v>18</v>
      </c>
      <c r="C22" s="354" t="s">
        <v>223</v>
      </c>
      <c r="D22" s="354"/>
      <c r="E22" s="354"/>
      <c r="F22" s="354"/>
      <c r="G22" s="354"/>
      <c r="H22" s="354"/>
      <c r="I22" s="354"/>
      <c r="J22" s="354"/>
    </row>
    <row r="23" spans="1:10" ht="15.75" customHeight="1">
      <c r="B23" s="42" t="s">
        <v>19</v>
      </c>
      <c r="C23" s="122" t="s">
        <v>93</v>
      </c>
      <c r="D23" s="122"/>
      <c r="E23" s="115"/>
      <c r="F23" s="240"/>
      <c r="G23" s="240"/>
      <c r="H23" s="241"/>
      <c r="I23" s="241"/>
      <c r="J23" s="241"/>
    </row>
    <row r="24" spans="1:10" ht="16.5" customHeight="1">
      <c r="B24" s="42" t="s">
        <v>20</v>
      </c>
      <c r="C24" s="122" t="s">
        <v>95</v>
      </c>
      <c r="D24" s="122"/>
      <c r="E24" s="115"/>
      <c r="F24" s="240"/>
      <c r="G24" s="240"/>
      <c r="H24" s="241"/>
      <c r="I24" s="241"/>
      <c r="J24" s="241"/>
    </row>
    <row r="25" spans="1:10">
      <c r="B25" s="42" t="s">
        <v>21</v>
      </c>
      <c r="C25" s="259" t="s">
        <v>47</v>
      </c>
      <c r="D25" s="74" t="s">
        <v>206</v>
      </c>
      <c r="E25" s="115"/>
      <c r="F25" s="240"/>
      <c r="G25" s="241"/>
      <c r="H25" s="259"/>
      <c r="I25" s="259"/>
      <c r="J25" s="259"/>
    </row>
    <row r="26" spans="1:10">
      <c r="B26" s="42"/>
      <c r="C26" s="259"/>
      <c r="D26" s="74" t="s">
        <v>178</v>
      </c>
      <c r="E26" s="115"/>
      <c r="F26" s="240"/>
      <c r="G26" s="241"/>
      <c r="H26" s="259"/>
      <c r="I26" s="259"/>
      <c r="J26" s="259"/>
    </row>
    <row r="27" spans="1:10">
      <c r="B27" s="42"/>
      <c r="C27" s="259"/>
      <c r="D27" s="74" t="s">
        <v>207</v>
      </c>
      <c r="E27" s="89"/>
      <c r="F27" s="89"/>
      <c r="G27" s="260"/>
      <c r="H27" s="264"/>
      <c r="I27" s="264"/>
      <c r="J27" s="264"/>
    </row>
    <row r="28" spans="1:10">
      <c r="B28" s="36"/>
    </row>
    <row r="29" spans="1:10">
      <c r="B29" s="36"/>
    </row>
    <row r="30" spans="1:10">
      <c r="B30" s="36"/>
    </row>
    <row r="31" spans="1:10">
      <c r="B31" s="36"/>
    </row>
  </sheetData>
  <autoFilter ref="A3:J18" xr:uid="{00000000-0009-0000-0000-000015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J7:J9"/>
    <mergeCell ref="C22:J22"/>
    <mergeCell ref="B16:I16"/>
    <mergeCell ref="C17:J17"/>
    <mergeCell ref="C18:J18"/>
  </mergeCells>
  <pageMargins left="0.7" right="0.7" top="0.75" bottom="0.75" header="0.511811023622047" footer="0.511811023622047"/>
  <pageSetup paperSize="9" scale="46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Arkusz15"/>
  <dimension ref="A1:J22"/>
  <sheetViews>
    <sheetView view="pageBreakPreview" zoomScaleNormal="100" zoomScaleSheetLayoutView="100" zoomScalePageLayoutView="80" workbookViewId="0">
      <selection activeCell="A6" sqref="A6"/>
    </sheetView>
  </sheetViews>
  <sheetFormatPr defaultColWidth="8.6640625" defaultRowHeight="13.2"/>
  <cols>
    <col min="1" max="1" width="5.44140625" style="262" customWidth="1"/>
    <col min="2" max="2" width="5.5546875" style="262" customWidth="1"/>
    <col min="3" max="3" width="22.6640625" style="262" customWidth="1"/>
    <col min="4" max="4" width="42.44140625" style="262" customWidth="1"/>
    <col min="5" max="5" width="19" style="262" customWidth="1"/>
    <col min="6" max="6" width="18.5546875" style="262" customWidth="1"/>
    <col min="7" max="7" width="10.88671875" style="262" customWidth="1"/>
    <col min="8" max="8" width="8.33203125" style="262" customWidth="1"/>
    <col min="9" max="9" width="15.44140625" style="262" customWidth="1"/>
    <col min="10" max="10" width="16.109375" style="262" customWidth="1"/>
    <col min="11" max="16384" width="8.6640625" style="262"/>
  </cols>
  <sheetData>
    <row r="1" spans="1:10" s="112" customFormat="1">
      <c r="B1" s="113"/>
      <c r="C1" s="2" t="str">
        <f>'Część 01'!$C$1</f>
        <v>AGZ.272.7.2025</v>
      </c>
      <c r="D1" s="114"/>
      <c r="E1" s="114"/>
      <c r="F1" s="114"/>
      <c r="G1" s="366" t="s">
        <v>6</v>
      </c>
      <c r="H1" s="366"/>
      <c r="I1" s="366"/>
      <c r="J1" s="366"/>
    </row>
    <row r="2" spans="1:10" s="112" customFormat="1">
      <c r="B2" s="115"/>
      <c r="C2" s="116"/>
      <c r="D2" s="116"/>
      <c r="E2" s="116"/>
      <c r="F2" s="116"/>
      <c r="G2" s="116"/>
      <c r="H2" s="116"/>
      <c r="I2" s="116"/>
      <c r="J2" s="116"/>
    </row>
    <row r="3" spans="1:10" s="112" customFormat="1">
      <c r="A3" s="358" t="s">
        <v>7</v>
      </c>
      <c r="B3" s="358"/>
      <c r="C3" s="358"/>
      <c r="D3" s="358"/>
      <c r="E3" s="358"/>
      <c r="F3" s="358"/>
      <c r="G3" s="358"/>
      <c r="H3" s="358"/>
      <c r="I3" s="358"/>
      <c r="J3" s="358"/>
    </row>
    <row r="4" spans="1:10" s="112" customFormat="1">
      <c r="A4" s="359" t="str">
        <f ca="1">MID(CELL("nazwa_pliku",A1),FIND("]",CELL("nazwa_pliku",A1),1)+1,100)</f>
        <v>Część 22</v>
      </c>
      <c r="B4" s="359"/>
      <c r="C4" s="359"/>
      <c r="D4" s="359"/>
      <c r="E4" s="359"/>
      <c r="F4" s="359"/>
      <c r="G4" s="359"/>
      <c r="H4" s="359"/>
      <c r="I4" s="359"/>
      <c r="J4" s="359"/>
    </row>
    <row r="5" spans="1:10" s="112" customFormat="1" ht="12.75" customHeight="1">
      <c r="A5" s="359" t="s">
        <v>168</v>
      </c>
      <c r="B5" s="359"/>
      <c r="C5" s="359"/>
      <c r="D5" s="359"/>
      <c r="E5" s="359"/>
      <c r="F5" s="359"/>
      <c r="G5" s="359"/>
      <c r="H5" s="359"/>
      <c r="I5" s="359"/>
      <c r="J5" s="359"/>
    </row>
    <row r="6" spans="1:10" s="112" customFormat="1">
      <c r="A6" s="261" t="str">
        <f>HYPERLINK("#'Suma'!A1","wstecz")</f>
        <v>wstecz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0" s="112" customFormat="1" ht="12.75" customHeight="1">
      <c r="B7" s="360" t="s">
        <v>8</v>
      </c>
      <c r="C7" s="361" t="s">
        <v>9</v>
      </c>
      <c r="D7" s="362" t="s">
        <v>10</v>
      </c>
      <c r="E7" s="367" t="s">
        <v>11</v>
      </c>
      <c r="F7" s="367"/>
      <c r="G7" s="362" t="s">
        <v>12</v>
      </c>
      <c r="H7" s="291" t="s">
        <v>13</v>
      </c>
      <c r="I7" s="353" t="s">
        <v>14</v>
      </c>
      <c r="J7" s="353" t="s">
        <v>15</v>
      </c>
    </row>
    <row r="8" spans="1:10" s="112" customFormat="1" ht="12.75" customHeight="1">
      <c r="B8" s="360"/>
      <c r="C8" s="361"/>
      <c r="D8" s="362"/>
      <c r="E8" s="362" t="s">
        <v>16</v>
      </c>
      <c r="F8" s="362" t="s">
        <v>17</v>
      </c>
      <c r="G8" s="362"/>
      <c r="H8" s="291"/>
      <c r="I8" s="353"/>
      <c r="J8" s="353"/>
    </row>
    <row r="9" spans="1:10" s="112" customFormat="1">
      <c r="B9" s="360"/>
      <c r="C9" s="361"/>
      <c r="D9" s="362"/>
      <c r="E9" s="362"/>
      <c r="F9" s="362"/>
      <c r="G9" s="362"/>
      <c r="H9" s="291"/>
      <c r="I9" s="353"/>
      <c r="J9" s="353"/>
    </row>
    <row r="10" spans="1:10" s="112" customFormat="1" ht="92.4">
      <c r="B10" s="177" t="s">
        <v>18</v>
      </c>
      <c r="C10" s="166" t="s">
        <v>168</v>
      </c>
      <c r="D10" s="180" t="s">
        <v>292</v>
      </c>
      <c r="E10" s="11"/>
      <c r="F10" s="11"/>
      <c r="G10" s="41" t="s">
        <v>59</v>
      </c>
      <c r="H10" s="265">
        <v>6</v>
      </c>
      <c r="I10" s="13"/>
      <c r="J10" s="14">
        <f>H10*I10</f>
        <v>0</v>
      </c>
    </row>
    <row r="11" spans="1:10" s="112" customFormat="1" ht="92.4">
      <c r="B11" s="177" t="s">
        <v>19</v>
      </c>
      <c r="C11" s="166" t="s">
        <v>168</v>
      </c>
      <c r="D11" s="180" t="s">
        <v>293</v>
      </c>
      <c r="E11" s="11"/>
      <c r="F11" s="11"/>
      <c r="G11" s="41" t="s">
        <v>59</v>
      </c>
      <c r="H11" s="265">
        <v>6</v>
      </c>
      <c r="I11" s="13"/>
      <c r="J11" s="14">
        <f>H11*I11</f>
        <v>0</v>
      </c>
    </row>
    <row r="12" spans="1:10" s="112" customFormat="1" ht="30" customHeight="1">
      <c r="B12" s="365" t="s">
        <v>0</v>
      </c>
      <c r="C12" s="365"/>
      <c r="D12" s="365"/>
      <c r="E12" s="365"/>
      <c r="F12" s="365"/>
      <c r="G12" s="365"/>
      <c r="H12" s="365"/>
      <c r="I12" s="365"/>
      <c r="J12" s="135">
        <f>SUM(J10:J11)</f>
        <v>0</v>
      </c>
    </row>
    <row r="13" spans="1:10" s="112" customFormat="1" ht="31.5" customHeight="1">
      <c r="B13" s="119" t="s">
        <v>1</v>
      </c>
      <c r="C13" s="356" t="s">
        <v>2</v>
      </c>
      <c r="D13" s="356"/>
      <c r="E13" s="356"/>
      <c r="F13" s="356"/>
      <c r="G13" s="356"/>
      <c r="H13" s="356"/>
      <c r="I13" s="356"/>
      <c r="J13" s="356"/>
    </row>
    <row r="14" spans="1:10" s="112" customFormat="1" ht="31.5" customHeight="1">
      <c r="B14" s="119" t="s">
        <v>3</v>
      </c>
      <c r="C14" s="357" t="s">
        <v>4</v>
      </c>
      <c r="D14" s="357"/>
      <c r="E14" s="357"/>
      <c r="F14" s="357"/>
      <c r="G14" s="357"/>
      <c r="H14" s="357"/>
      <c r="I14" s="357"/>
      <c r="J14" s="357"/>
    </row>
    <row r="15" spans="1:10" ht="15" customHeight="1">
      <c r="B15" s="119"/>
      <c r="C15" s="136"/>
      <c r="D15" s="137"/>
      <c r="E15" s="137"/>
      <c r="F15" s="137"/>
      <c r="G15" s="137"/>
      <c r="H15" s="137"/>
      <c r="I15" s="137"/>
      <c r="J15" s="137"/>
    </row>
    <row r="16" spans="1:10" s="32" customFormat="1" ht="11.25" customHeight="1">
      <c r="A16" s="121"/>
      <c r="B16" s="121" t="s">
        <v>34</v>
      </c>
      <c r="C16" s="113"/>
      <c r="D16" s="113"/>
      <c r="E16" s="113"/>
      <c r="F16" s="113"/>
      <c r="G16" s="113"/>
      <c r="H16" s="113"/>
      <c r="I16" s="113"/>
      <c r="J16" s="113"/>
    </row>
    <row r="17" spans="1:10" s="32" customFormat="1" ht="15" customHeight="1">
      <c r="A17" s="24"/>
      <c r="B17" s="24"/>
      <c r="C17" s="263"/>
      <c r="D17" s="25"/>
      <c r="E17" s="25"/>
      <c r="F17" s="25"/>
      <c r="G17" s="19"/>
      <c r="H17" s="19"/>
      <c r="I17" s="19"/>
      <c r="J17" s="263"/>
    </row>
    <row r="18" spans="1:10" ht="15" customHeight="1">
      <c r="B18" s="42" t="s">
        <v>18</v>
      </c>
      <c r="C18" s="120" t="s">
        <v>36</v>
      </c>
      <c r="D18" s="138" t="s">
        <v>122</v>
      </c>
    </row>
    <row r="19" spans="1:10">
      <c r="B19" s="42"/>
    </row>
    <row r="20" spans="1:10">
      <c r="B20" s="42"/>
    </row>
    <row r="21" spans="1:10">
      <c r="B21" s="42"/>
    </row>
    <row r="22" spans="1:10">
      <c r="B22" s="42"/>
    </row>
  </sheetData>
  <mergeCells count="17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C14:J14"/>
    <mergeCell ref="B12:I12"/>
    <mergeCell ref="C13:J13"/>
    <mergeCell ref="J7:J9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Arkusz16"/>
  <dimension ref="A1:J23"/>
  <sheetViews>
    <sheetView view="pageBreakPreview" zoomScaleNormal="100" zoomScaleSheetLayoutView="100" zoomScalePageLayoutView="80" workbookViewId="0">
      <selection activeCell="A6" sqref="A6"/>
    </sheetView>
  </sheetViews>
  <sheetFormatPr defaultColWidth="8.6640625" defaultRowHeight="13.2"/>
  <cols>
    <col min="1" max="1" width="5.44140625" style="262" customWidth="1"/>
    <col min="2" max="2" width="5.5546875" style="262" customWidth="1"/>
    <col min="3" max="3" width="22.6640625" style="262" customWidth="1"/>
    <col min="4" max="4" width="42.44140625" style="262" customWidth="1"/>
    <col min="5" max="5" width="19" style="262" customWidth="1"/>
    <col min="6" max="6" width="18.5546875" style="262" customWidth="1"/>
    <col min="7" max="7" width="10.88671875" style="262" customWidth="1"/>
    <col min="8" max="8" width="8.33203125" style="262" customWidth="1"/>
    <col min="9" max="9" width="15.44140625" style="262" customWidth="1"/>
    <col min="10" max="10" width="16.109375" style="262" customWidth="1"/>
    <col min="11" max="16384" width="8.6640625" style="262"/>
  </cols>
  <sheetData>
    <row r="1" spans="1:10" s="112" customFormat="1">
      <c r="B1" s="113"/>
      <c r="C1" s="2" t="str">
        <f>'Część 01'!$C$1</f>
        <v>AGZ.272.7.2025</v>
      </c>
      <c r="D1" s="114"/>
      <c r="E1" s="114"/>
      <c r="F1" s="114"/>
      <c r="G1" s="366" t="s">
        <v>6</v>
      </c>
      <c r="H1" s="366"/>
      <c r="I1" s="366"/>
      <c r="J1" s="366"/>
    </row>
    <row r="2" spans="1:10" s="112" customFormat="1">
      <c r="B2" s="115"/>
      <c r="C2" s="116"/>
      <c r="D2" s="116"/>
      <c r="E2" s="116"/>
      <c r="F2" s="116"/>
      <c r="G2" s="116"/>
      <c r="H2" s="116"/>
      <c r="I2" s="116"/>
      <c r="J2" s="116"/>
    </row>
    <row r="3" spans="1:10" s="112" customFormat="1">
      <c r="A3" s="358" t="s">
        <v>7</v>
      </c>
      <c r="B3" s="358"/>
      <c r="C3" s="358"/>
      <c r="D3" s="358"/>
      <c r="E3" s="358"/>
      <c r="F3" s="358"/>
      <c r="G3" s="358"/>
      <c r="H3" s="358"/>
      <c r="I3" s="358"/>
      <c r="J3" s="358"/>
    </row>
    <row r="4" spans="1:10" s="112" customFormat="1">
      <c r="A4" s="359" t="str">
        <f ca="1">MID(CELL("nazwa_pliku",A1),FIND("]",CELL("nazwa_pliku",A1),1)+1,100)</f>
        <v>Część 23</v>
      </c>
      <c r="B4" s="359"/>
      <c r="C4" s="359"/>
      <c r="D4" s="359"/>
      <c r="E4" s="359"/>
      <c r="F4" s="359"/>
      <c r="G4" s="359"/>
      <c r="H4" s="359"/>
      <c r="I4" s="359"/>
      <c r="J4" s="359"/>
    </row>
    <row r="5" spans="1:10" s="112" customFormat="1" ht="12.75" customHeight="1">
      <c r="A5" s="359" t="s">
        <v>151</v>
      </c>
      <c r="B5" s="359"/>
      <c r="C5" s="359"/>
      <c r="D5" s="359"/>
      <c r="E5" s="359"/>
      <c r="F5" s="359"/>
      <c r="G5" s="359"/>
      <c r="H5" s="359"/>
      <c r="I5" s="359"/>
      <c r="J5" s="359"/>
    </row>
    <row r="6" spans="1:10" s="112" customFormat="1">
      <c r="A6" s="261" t="str">
        <f>HYPERLINK("#'Suma'!A1","wstecz")</f>
        <v>wstecz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0" s="112" customFormat="1" ht="12.75" customHeight="1">
      <c r="B7" s="360" t="s">
        <v>8</v>
      </c>
      <c r="C7" s="361" t="s">
        <v>9</v>
      </c>
      <c r="D7" s="362" t="s">
        <v>10</v>
      </c>
      <c r="E7" s="367" t="s">
        <v>11</v>
      </c>
      <c r="F7" s="367"/>
      <c r="G7" s="362" t="s">
        <v>12</v>
      </c>
      <c r="H7" s="362" t="s">
        <v>13</v>
      </c>
      <c r="I7" s="353" t="s">
        <v>14</v>
      </c>
      <c r="J7" s="353" t="s">
        <v>15</v>
      </c>
    </row>
    <row r="8" spans="1:10" s="112" customFormat="1" ht="12.75" customHeight="1">
      <c r="B8" s="360"/>
      <c r="C8" s="361"/>
      <c r="D8" s="362"/>
      <c r="E8" s="362" t="s">
        <v>16</v>
      </c>
      <c r="F8" s="362" t="s">
        <v>17</v>
      </c>
      <c r="G8" s="362"/>
      <c r="H8" s="362"/>
      <c r="I8" s="353"/>
      <c r="J8" s="353"/>
    </row>
    <row r="9" spans="1:10" s="112" customFormat="1">
      <c r="B9" s="360"/>
      <c r="C9" s="361"/>
      <c r="D9" s="362"/>
      <c r="E9" s="362"/>
      <c r="F9" s="362"/>
      <c r="G9" s="362"/>
      <c r="H9" s="362"/>
      <c r="I9" s="353"/>
      <c r="J9" s="353"/>
    </row>
    <row r="10" spans="1:10" s="112" customFormat="1" ht="92.4">
      <c r="B10" s="133" t="s">
        <v>18</v>
      </c>
      <c r="C10" s="139" t="s">
        <v>151</v>
      </c>
      <c r="D10" s="140" t="s">
        <v>294</v>
      </c>
      <c r="E10" s="126"/>
      <c r="F10" s="126"/>
      <c r="G10" s="127" t="s">
        <v>132</v>
      </c>
      <c r="H10" s="254">
        <v>11</v>
      </c>
      <c r="I10" s="127"/>
      <c r="J10" s="128">
        <f>H10*I10</f>
        <v>0</v>
      </c>
    </row>
    <row r="11" spans="1:10" s="112" customFormat="1" ht="30" customHeight="1">
      <c r="B11" s="355" t="s">
        <v>0</v>
      </c>
      <c r="C11" s="355"/>
      <c r="D11" s="355"/>
      <c r="E11" s="355"/>
      <c r="F11" s="355"/>
      <c r="G11" s="355"/>
      <c r="H11" s="355"/>
      <c r="I11" s="355"/>
      <c r="J11" s="125">
        <f>SUM(J10:J10)</f>
        <v>0</v>
      </c>
    </row>
    <row r="12" spans="1:10" s="112" customFormat="1" ht="32.25" customHeight="1">
      <c r="B12" s="119" t="s">
        <v>1</v>
      </c>
      <c r="C12" s="356" t="s">
        <v>2</v>
      </c>
      <c r="D12" s="356"/>
      <c r="E12" s="356"/>
      <c r="F12" s="356"/>
      <c r="G12" s="356"/>
      <c r="H12" s="356"/>
      <c r="I12" s="356"/>
      <c r="J12" s="356"/>
    </row>
    <row r="13" spans="1:10" s="112" customFormat="1" ht="30" customHeight="1">
      <c r="B13" s="119" t="s">
        <v>3</v>
      </c>
      <c r="C13" s="357" t="s">
        <v>4</v>
      </c>
      <c r="D13" s="357"/>
      <c r="E13" s="357"/>
      <c r="F13" s="357"/>
      <c r="G13" s="357"/>
      <c r="H13" s="357"/>
      <c r="I13" s="357"/>
      <c r="J13" s="357"/>
    </row>
    <row r="15" spans="1:10" s="32" customFormat="1" ht="11.25" customHeight="1">
      <c r="A15" s="121"/>
      <c r="B15" s="121" t="s">
        <v>34</v>
      </c>
      <c r="C15" s="113"/>
      <c r="D15" s="113"/>
      <c r="E15" s="113"/>
      <c r="F15" s="113"/>
      <c r="G15" s="113"/>
      <c r="H15" s="113"/>
      <c r="I15" s="113"/>
      <c r="J15" s="113"/>
    </row>
    <row r="16" spans="1:10" s="32" customFormat="1" ht="15" customHeight="1">
      <c r="A16" s="24"/>
      <c r="B16" s="24"/>
      <c r="C16" s="263"/>
      <c r="D16" s="25"/>
      <c r="E16" s="25"/>
      <c r="F16" s="25"/>
      <c r="G16" s="19"/>
      <c r="H16" s="19"/>
      <c r="I16" s="19"/>
      <c r="J16" s="263"/>
    </row>
    <row r="17" spans="2:10" ht="15.75" customHeight="1">
      <c r="B17" s="42" t="s">
        <v>18</v>
      </c>
      <c r="C17" s="368" t="s">
        <v>135</v>
      </c>
      <c r="D17" s="368"/>
      <c r="E17" s="368"/>
      <c r="F17" s="368"/>
      <c r="G17" s="368"/>
      <c r="H17" s="368"/>
      <c r="I17" s="368"/>
      <c r="J17" s="368"/>
    </row>
    <row r="18" spans="2:10" ht="15" customHeight="1">
      <c r="B18" s="42" t="s">
        <v>19</v>
      </c>
      <c r="C18" s="138" t="s">
        <v>104</v>
      </c>
      <c r="D18" s="259"/>
      <c r="E18" s="259"/>
      <c r="F18" s="259"/>
      <c r="G18" s="259"/>
      <c r="H18" s="263"/>
      <c r="I18" s="263"/>
      <c r="J18" s="263"/>
    </row>
    <row r="19" spans="2:10" ht="15.75" customHeight="1">
      <c r="B19" s="42" t="s">
        <v>20</v>
      </c>
      <c r="C19" s="120" t="s">
        <v>36</v>
      </c>
      <c r="D19" s="138" t="s">
        <v>76</v>
      </c>
    </row>
    <row r="20" spans="2:10">
      <c r="B20" s="42"/>
    </row>
    <row r="21" spans="2:10">
      <c r="B21" s="42"/>
    </row>
    <row r="22" spans="2:10">
      <c r="B22" s="42"/>
    </row>
    <row r="23" spans="2:10">
      <c r="B23" s="42"/>
    </row>
  </sheetData>
  <mergeCells count="18"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  <mergeCell ref="E8:E9"/>
    <mergeCell ref="F8:F9"/>
    <mergeCell ref="I7:I9"/>
    <mergeCell ref="J7:J9"/>
    <mergeCell ref="C17:J17"/>
    <mergeCell ref="B11:I11"/>
    <mergeCell ref="C12:J12"/>
    <mergeCell ref="C13:J13"/>
  </mergeCells>
  <pageMargins left="0.7" right="0.7" top="0.75" bottom="0.75" header="0.511811023622047" footer="0.511811023622047"/>
  <pageSetup paperSize="9" scale="44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Arkusz38"/>
  <dimension ref="A1:J21"/>
  <sheetViews>
    <sheetView view="pageBreakPreview" zoomScaleNormal="100" zoomScaleSheetLayoutView="100" workbookViewId="0">
      <selection activeCell="D22" sqref="D22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">
        <v>138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84" t="str">
        <f ca="1">MID(CELL("nazwa_pliku",A1),FIND("]",CELL("nazwa_pliku",A1),1)+1,100)</f>
        <v>Część 24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73" t="s">
        <v>171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A7" s="369"/>
      <c r="B7" s="297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>
      <c r="A8" s="369"/>
      <c r="B8" s="297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A9" s="369"/>
      <c r="B9" s="285"/>
      <c r="C9" s="299"/>
      <c r="D9" s="348"/>
      <c r="E9" s="350"/>
      <c r="F9" s="350"/>
      <c r="G9" s="348"/>
      <c r="H9" s="348"/>
      <c r="I9" s="351"/>
      <c r="J9" s="351"/>
    </row>
    <row r="10" spans="1:10" s="2" customFormat="1" ht="132">
      <c r="A10" s="111"/>
      <c r="B10" s="9" t="s">
        <v>18</v>
      </c>
      <c r="C10" s="55" t="s">
        <v>171</v>
      </c>
      <c r="D10" s="38" t="s">
        <v>172</v>
      </c>
      <c r="E10" s="11"/>
      <c r="F10" s="11"/>
      <c r="G10" s="181" t="s">
        <v>67</v>
      </c>
      <c r="H10" s="231">
        <v>1</v>
      </c>
      <c r="I10" s="13"/>
      <c r="J10" s="14">
        <f>H10*I10</f>
        <v>0</v>
      </c>
    </row>
    <row r="11" spans="1:10" s="2" customFormat="1" ht="30" customHeight="1">
      <c r="B11" s="328" t="s">
        <v>0</v>
      </c>
      <c r="C11" s="329"/>
      <c r="D11" s="329"/>
      <c r="E11" s="329"/>
      <c r="F11" s="329"/>
      <c r="G11" s="329"/>
      <c r="H11" s="329"/>
      <c r="I11" s="329"/>
      <c r="J11" s="142">
        <f>SUM(J10:J10)</f>
        <v>0</v>
      </c>
    </row>
    <row r="12" spans="1:10" s="2" customFormat="1" ht="30.75" customHeight="1">
      <c r="B12" s="3" t="s">
        <v>1</v>
      </c>
      <c r="C12" s="370" t="s">
        <v>2</v>
      </c>
      <c r="D12" s="371"/>
      <c r="E12" s="371"/>
      <c r="F12" s="371"/>
      <c r="G12" s="371"/>
      <c r="H12" s="371"/>
      <c r="I12" s="371"/>
      <c r="J12" s="371"/>
    </row>
    <row r="13" spans="1:10" s="2" customFormat="1" ht="30.75" customHeight="1">
      <c r="B13" s="3" t="s">
        <v>3</v>
      </c>
      <c r="C13" s="279" t="s">
        <v>4</v>
      </c>
      <c r="D13" s="276"/>
      <c r="E13" s="276"/>
      <c r="F13" s="276"/>
      <c r="G13" s="276"/>
      <c r="H13" s="276"/>
      <c r="I13" s="276"/>
      <c r="J13" s="276"/>
    </row>
    <row r="14" spans="1:10" s="2" customFormat="1" ht="31.5" customHeight="1">
      <c r="B14" s="3" t="s">
        <v>5</v>
      </c>
      <c r="C14" s="275" t="s">
        <v>54</v>
      </c>
      <c r="D14" s="276"/>
      <c r="E14" s="276"/>
      <c r="F14" s="276"/>
      <c r="G14" s="276"/>
      <c r="H14" s="276"/>
      <c r="I14" s="276"/>
      <c r="J14" s="276"/>
    </row>
    <row r="16" spans="1:10" s="32" customFormat="1" ht="11.25" customHeight="1">
      <c r="A16" s="23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4"/>
      <c r="B17" s="24"/>
      <c r="C17" s="34"/>
      <c r="D17" s="25"/>
      <c r="E17" s="25"/>
      <c r="F17" s="25"/>
      <c r="G17" s="19"/>
      <c r="H17" s="19"/>
      <c r="I17" s="19"/>
      <c r="J17" s="34"/>
    </row>
    <row r="18" spans="1:10" ht="15" customHeight="1">
      <c r="A18" s="224"/>
      <c r="B18" s="42" t="s">
        <v>18</v>
      </c>
      <c r="C18" s="28" t="s">
        <v>44</v>
      </c>
      <c r="D18" s="28" t="s">
        <v>37</v>
      </c>
    </row>
    <row r="19" spans="1:10">
      <c r="A19" s="224"/>
      <c r="B19" s="42"/>
    </row>
    <row r="20" spans="1:10">
      <c r="A20" s="224"/>
      <c r="B20" s="42"/>
    </row>
    <row r="21" spans="1:10">
      <c r="A21" s="224"/>
      <c r="B21" s="224"/>
    </row>
  </sheetData>
  <mergeCells count="19">
    <mergeCell ref="J7:J9"/>
    <mergeCell ref="C12:J12"/>
    <mergeCell ref="C13:J13"/>
    <mergeCell ref="C14:J14"/>
    <mergeCell ref="B11:I11"/>
    <mergeCell ref="G1:J1"/>
    <mergeCell ref="A3:J3"/>
    <mergeCell ref="A4:J4"/>
    <mergeCell ref="A5:J5"/>
    <mergeCell ref="A7:A9"/>
    <mergeCell ref="B7:B9"/>
    <mergeCell ref="C7:C9"/>
    <mergeCell ref="D7:D9"/>
    <mergeCell ref="E7:F7"/>
    <mergeCell ref="G7:G9"/>
    <mergeCell ref="E8:E9"/>
    <mergeCell ref="F8:F9"/>
    <mergeCell ref="H7:H9"/>
    <mergeCell ref="I7:I9"/>
  </mergeCells>
  <pageMargins left="0.7" right="0.7" top="0.75" bottom="0.75" header="0.3" footer="0.3"/>
  <pageSetup paperSize="9" scale="53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Arkusz40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J31"/>
  <sheetViews>
    <sheetView view="pageBreakPreview" zoomScaleNormal="100" zoomScaleSheetLayoutView="100" workbookViewId="0">
      <selection activeCell="D10" sqref="D10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1.66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73" t="str">
        <f ca="1">MID(CELL("nazwa_pliku",A1),FIND("]",CELL("nazwa_pliku",A1),1)+1,100)</f>
        <v>Część 02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2.75" customHeight="1">
      <c r="A5" s="273" t="s">
        <v>63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14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A7" s="300"/>
      <c r="B7" s="297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146</v>
      </c>
      <c r="H7" s="291" t="s">
        <v>147</v>
      </c>
      <c r="I7" s="294" t="s">
        <v>14</v>
      </c>
      <c r="J7" s="294" t="s">
        <v>15</v>
      </c>
    </row>
    <row r="8" spans="1:10" s="2" customFormat="1">
      <c r="A8" s="300"/>
      <c r="B8" s="297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A9" s="300"/>
      <c r="B9" s="285"/>
      <c r="C9" s="299"/>
      <c r="D9" s="292"/>
      <c r="E9" s="296"/>
      <c r="F9" s="296"/>
      <c r="G9" s="292"/>
      <c r="H9" s="292"/>
      <c r="I9" s="295"/>
      <c r="J9" s="295"/>
    </row>
    <row r="10" spans="1:10" s="2" customFormat="1" ht="92.4">
      <c r="A10" s="102"/>
      <c r="B10" s="101" t="s">
        <v>18</v>
      </c>
      <c r="C10" s="97" t="s">
        <v>58</v>
      </c>
      <c r="D10" s="90" t="s">
        <v>230</v>
      </c>
      <c r="E10" s="11"/>
      <c r="F10" s="11"/>
      <c r="G10" s="192"/>
      <c r="H10" s="181"/>
      <c r="I10" s="13"/>
      <c r="J10" s="14">
        <f>H10*I10</f>
        <v>0</v>
      </c>
    </row>
    <row r="11" spans="1:10" s="2" customFormat="1" ht="92.4">
      <c r="A11" s="182"/>
      <c r="B11" s="101" t="s">
        <v>19</v>
      </c>
      <c r="C11" s="160" t="s">
        <v>58</v>
      </c>
      <c r="D11" s="161" t="s">
        <v>231</v>
      </c>
      <c r="E11" s="11"/>
      <c r="F11" s="11"/>
      <c r="G11" s="192"/>
      <c r="H11" s="181"/>
      <c r="I11" s="13"/>
      <c r="J11" s="14">
        <f t="shared" ref="J11:J21" si="0">H11*I11</f>
        <v>0</v>
      </c>
    </row>
    <row r="12" spans="1:10" s="2" customFormat="1" ht="92.4">
      <c r="A12" s="102"/>
      <c r="B12" s="145" t="s">
        <v>20</v>
      </c>
      <c r="C12" s="160" t="s">
        <v>58</v>
      </c>
      <c r="D12" s="161" t="s">
        <v>232</v>
      </c>
      <c r="E12" s="11"/>
      <c r="F12" s="11"/>
      <c r="G12" s="192"/>
      <c r="H12" s="181"/>
      <c r="I12" s="13"/>
      <c r="J12" s="14">
        <f t="shared" si="0"/>
        <v>0</v>
      </c>
    </row>
    <row r="13" spans="1:10" s="2" customFormat="1" ht="92.4">
      <c r="A13" s="102"/>
      <c r="B13" s="167" t="s">
        <v>21</v>
      </c>
      <c r="C13" s="20" t="s">
        <v>141</v>
      </c>
      <c r="D13" s="21" t="s">
        <v>233</v>
      </c>
      <c r="E13" s="11"/>
      <c r="F13" s="11"/>
      <c r="G13" s="192"/>
      <c r="H13" s="181"/>
      <c r="I13" s="13"/>
      <c r="J13" s="14">
        <f t="shared" si="0"/>
        <v>0</v>
      </c>
    </row>
    <row r="14" spans="1:10" s="2" customFormat="1" ht="92.4">
      <c r="A14" s="102"/>
      <c r="B14" s="167" t="s">
        <v>22</v>
      </c>
      <c r="C14" s="70" t="s">
        <v>58</v>
      </c>
      <c r="D14" s="21" t="s">
        <v>234</v>
      </c>
      <c r="E14" s="11"/>
      <c r="F14" s="11"/>
      <c r="G14" s="192"/>
      <c r="H14" s="181"/>
      <c r="I14" s="13"/>
      <c r="J14" s="14">
        <f t="shared" si="0"/>
        <v>0</v>
      </c>
    </row>
    <row r="15" spans="1:10" s="2" customFormat="1" ht="78.75" customHeight="1">
      <c r="A15" s="102"/>
      <c r="B15" s="167" t="s">
        <v>23</v>
      </c>
      <c r="C15" s="70" t="s">
        <v>141</v>
      </c>
      <c r="D15" s="21" t="s">
        <v>237</v>
      </c>
      <c r="E15" s="11"/>
      <c r="F15" s="11"/>
      <c r="G15" s="192" t="s">
        <v>60</v>
      </c>
      <c r="H15" s="181">
        <v>2</v>
      </c>
      <c r="I15" s="13"/>
      <c r="J15" s="14">
        <f t="shared" si="0"/>
        <v>0</v>
      </c>
    </row>
    <row r="16" spans="1:10" s="2" customFormat="1" ht="79.2">
      <c r="A16" s="102"/>
      <c r="B16" s="167" t="s">
        <v>24</v>
      </c>
      <c r="C16" s="70" t="s">
        <v>58</v>
      </c>
      <c r="D16" s="21" t="s">
        <v>235</v>
      </c>
      <c r="E16" s="11"/>
      <c r="F16" s="11"/>
      <c r="G16" s="192"/>
      <c r="H16" s="181"/>
      <c r="I16" s="13"/>
      <c r="J16" s="14">
        <f t="shared" si="0"/>
        <v>0</v>
      </c>
    </row>
    <row r="17" spans="1:10" s="2" customFormat="1" ht="79.2">
      <c r="A17" s="102"/>
      <c r="B17" s="167" t="s">
        <v>35</v>
      </c>
      <c r="C17" s="70" t="s">
        <v>58</v>
      </c>
      <c r="D17" s="21" t="s">
        <v>235</v>
      </c>
      <c r="E17" s="11"/>
      <c r="F17" s="11"/>
      <c r="G17" s="192"/>
      <c r="H17" s="181"/>
      <c r="I17" s="13"/>
      <c r="J17" s="14">
        <f t="shared" si="0"/>
        <v>0</v>
      </c>
    </row>
    <row r="18" spans="1:10" s="2" customFormat="1" ht="87.75" customHeight="1">
      <c r="A18" s="102"/>
      <c r="B18" s="167" t="s">
        <v>41</v>
      </c>
      <c r="C18" s="70" t="s">
        <v>140</v>
      </c>
      <c r="D18" s="21" t="s">
        <v>248</v>
      </c>
      <c r="E18" s="11"/>
      <c r="F18" s="11"/>
      <c r="G18" s="192" t="s">
        <v>60</v>
      </c>
      <c r="H18" s="181">
        <v>1</v>
      </c>
      <c r="I18" s="13"/>
      <c r="J18" s="14">
        <f t="shared" si="0"/>
        <v>0</v>
      </c>
    </row>
    <row r="19" spans="1:10" s="2" customFormat="1" ht="92.4">
      <c r="A19" s="102"/>
      <c r="B19" s="167" t="s">
        <v>42</v>
      </c>
      <c r="C19" s="70" t="s">
        <v>125</v>
      </c>
      <c r="D19" s="21" t="s">
        <v>249</v>
      </c>
      <c r="E19" s="11"/>
      <c r="F19" s="11"/>
      <c r="G19" s="192" t="s">
        <v>60</v>
      </c>
      <c r="H19" s="181">
        <v>1</v>
      </c>
      <c r="I19" s="13"/>
      <c r="J19" s="14">
        <f t="shared" si="0"/>
        <v>0</v>
      </c>
    </row>
    <row r="20" spans="1:10" s="2" customFormat="1" ht="79.2">
      <c r="A20" s="102"/>
      <c r="B20" s="167" t="s">
        <v>43</v>
      </c>
      <c r="C20" s="70" t="s">
        <v>141</v>
      </c>
      <c r="D20" s="21" t="s">
        <v>236</v>
      </c>
      <c r="E20" s="11"/>
      <c r="F20" s="11"/>
      <c r="G20" s="192" t="s">
        <v>61</v>
      </c>
      <c r="H20" s="181">
        <v>3</v>
      </c>
      <c r="I20" s="13"/>
      <c r="J20" s="14">
        <f t="shared" si="0"/>
        <v>0</v>
      </c>
    </row>
    <row r="21" spans="1:10" s="2" customFormat="1" ht="105.6">
      <c r="A21" s="102"/>
      <c r="B21" s="167" t="s">
        <v>52</v>
      </c>
      <c r="C21" s="168" t="s">
        <v>165</v>
      </c>
      <c r="D21" s="169" t="s">
        <v>250</v>
      </c>
      <c r="E21" s="126"/>
      <c r="F21" s="126"/>
      <c r="G21" s="192" t="s">
        <v>60</v>
      </c>
      <c r="H21" s="193">
        <v>1</v>
      </c>
      <c r="I21" s="127"/>
      <c r="J21" s="14">
        <f t="shared" si="0"/>
        <v>0</v>
      </c>
    </row>
    <row r="22" spans="1:10" ht="30" customHeight="1">
      <c r="B22" s="303" t="s">
        <v>0</v>
      </c>
      <c r="C22" s="304"/>
      <c r="D22" s="304"/>
      <c r="E22" s="304"/>
      <c r="F22" s="304"/>
      <c r="G22" s="304"/>
      <c r="H22" s="304"/>
      <c r="I22" s="305"/>
      <c r="J22" s="52">
        <f>SUM(J10:J21)</f>
        <v>0</v>
      </c>
    </row>
    <row r="23" spans="1:10" ht="32.25" customHeight="1">
      <c r="B23" s="3" t="s">
        <v>1</v>
      </c>
      <c r="C23" s="277" t="s">
        <v>2</v>
      </c>
      <c r="D23" s="277"/>
      <c r="E23" s="277"/>
      <c r="F23" s="277"/>
      <c r="G23" s="277"/>
      <c r="H23" s="277"/>
      <c r="I23" s="277"/>
      <c r="J23" s="278"/>
    </row>
    <row r="24" spans="1:10" ht="29.25" customHeight="1">
      <c r="B24" s="3" t="s">
        <v>3</v>
      </c>
      <c r="C24" s="279" t="s">
        <v>4</v>
      </c>
      <c r="D24" s="276"/>
      <c r="E24" s="276"/>
      <c r="F24" s="276"/>
      <c r="G24" s="276"/>
      <c r="H24" s="276"/>
      <c r="I24" s="276"/>
      <c r="J24" s="276"/>
    </row>
    <row r="25" spans="1:10" ht="30" customHeight="1">
      <c r="B25" s="3" t="s">
        <v>5</v>
      </c>
      <c r="C25" s="275" t="s">
        <v>54</v>
      </c>
      <c r="D25" s="276"/>
      <c r="E25" s="276"/>
      <c r="F25" s="276"/>
      <c r="G25" s="276"/>
      <c r="H25" s="276"/>
      <c r="I25" s="276"/>
      <c r="J25" s="276"/>
    </row>
    <row r="26" spans="1:10" s="2" customFormat="1" ht="59.25" customHeight="1">
      <c r="B26" s="3" t="s">
        <v>144</v>
      </c>
      <c r="C26" s="301" t="s">
        <v>145</v>
      </c>
      <c r="D26" s="301"/>
      <c r="E26" s="301"/>
      <c r="F26" s="301"/>
      <c r="G26" s="301"/>
      <c r="H26" s="301"/>
      <c r="I26" s="302"/>
      <c r="J26" s="302"/>
    </row>
    <row r="27" spans="1:10" ht="16.5" customHeight="1"/>
    <row r="28" spans="1:10">
      <c r="B28" s="23" t="s">
        <v>34</v>
      </c>
      <c r="C28" s="4"/>
      <c r="D28" s="4"/>
      <c r="E28" s="4"/>
      <c r="F28" s="4"/>
      <c r="G28" s="4"/>
      <c r="H28" s="4"/>
      <c r="I28" s="4"/>
      <c r="J28" s="4"/>
    </row>
    <row r="29" spans="1:10">
      <c r="B29" s="24"/>
      <c r="C29" s="34"/>
      <c r="D29" s="25"/>
      <c r="E29" s="25"/>
      <c r="F29" s="25"/>
      <c r="G29" s="19"/>
      <c r="H29" s="19"/>
      <c r="I29" s="19"/>
      <c r="J29" s="34"/>
    </row>
    <row r="30" spans="1:10" ht="15" customHeight="1">
      <c r="B30" s="42" t="s">
        <v>18</v>
      </c>
      <c r="C30" s="28" t="s">
        <v>36</v>
      </c>
      <c r="D30" s="35" t="s">
        <v>191</v>
      </c>
    </row>
    <row r="31" spans="1:10" ht="15" customHeight="1">
      <c r="B31" s="42"/>
      <c r="C31" s="28"/>
      <c r="D31" s="35" t="s">
        <v>190</v>
      </c>
    </row>
  </sheetData>
  <autoFilter ref="A3:J26" xr:uid="{00000000-0009-0000-0000-00000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0">
    <mergeCell ref="C23:J23"/>
    <mergeCell ref="C24:J24"/>
    <mergeCell ref="A7:A9"/>
    <mergeCell ref="A5:J5"/>
    <mergeCell ref="C26:J26"/>
    <mergeCell ref="C25:J25"/>
    <mergeCell ref="B22:I22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</mergeCells>
  <pageMargins left="0.7" right="0.7" top="0.75" bottom="0.75" header="0.3" footer="0.3"/>
  <pageSetup paperSize="9" scale="4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3"/>
  <dimension ref="A1:U20"/>
  <sheetViews>
    <sheetView view="pageBreakPreview" zoomScaleNormal="10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1" width="10.5546875" style="207" hidden="1" customWidth="1"/>
    <col min="12" max="13" width="0" style="207" hidden="1" customWidth="1"/>
    <col min="14" max="14" width="13" style="207" hidden="1" customWidth="1"/>
    <col min="15" max="15" width="11.109375" style="207" hidden="1" customWidth="1"/>
    <col min="16" max="16" width="6.33203125" style="207" hidden="1" customWidth="1"/>
    <col min="17" max="17" width="10.6640625" style="207" hidden="1" customWidth="1"/>
    <col min="18" max="19" width="12.109375" style="207" hidden="1" customWidth="1"/>
    <col min="20" max="21" width="11.6640625" style="207" hidden="1" customWidth="1"/>
    <col min="22" max="24" width="0" style="207" hidden="1" customWidth="1"/>
    <col min="25" max="16384" width="9.109375" style="207"/>
  </cols>
  <sheetData>
    <row r="1" spans="1:21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21" s="2" customFormat="1">
      <c r="B2" s="6"/>
      <c r="C2" s="7"/>
      <c r="D2" s="7"/>
      <c r="E2" s="7"/>
      <c r="F2" s="7"/>
      <c r="G2" s="7"/>
      <c r="H2" s="7"/>
      <c r="I2" s="7"/>
      <c r="J2" s="7"/>
    </row>
    <row r="3" spans="1:21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21" s="2" customFormat="1">
      <c r="A4" s="273" t="str">
        <f ca="1">MID(CELL("nazwa_pliku",A1),FIND("]",CELL("nazwa_pliku",A1),1)+1,100)</f>
        <v>Część 03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21" s="2" customFormat="1" ht="12.75" customHeight="1">
      <c r="A5" s="273" t="s">
        <v>212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21" s="2" customFormat="1">
      <c r="A6" s="216" t="str">
        <f>HYPERLINK("#'Suma'!A1","wstecz")</f>
        <v>wstecz</v>
      </c>
      <c r="B6" s="217"/>
      <c r="C6" s="217"/>
      <c r="D6" s="8"/>
      <c r="E6" s="8"/>
      <c r="F6" s="8"/>
      <c r="G6" s="8"/>
      <c r="H6" s="8"/>
      <c r="I6" s="8"/>
      <c r="J6" s="8"/>
    </row>
    <row r="7" spans="1:21" s="2" customFormat="1">
      <c r="A7" s="300"/>
      <c r="B7" s="297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  <c r="K7" s="306" t="s">
        <v>39</v>
      </c>
      <c r="L7" s="306" t="s">
        <v>25</v>
      </c>
      <c r="M7" s="306"/>
      <c r="N7" s="307" t="s">
        <v>26</v>
      </c>
      <c r="O7" s="308" t="s">
        <v>27</v>
      </c>
      <c r="P7" s="307" t="s">
        <v>28</v>
      </c>
      <c r="Q7" s="308" t="s">
        <v>29</v>
      </c>
      <c r="R7" s="308" t="s">
        <v>30</v>
      </c>
      <c r="S7" s="308"/>
      <c r="T7" s="294" t="s">
        <v>186</v>
      </c>
      <c r="U7" s="294" t="s">
        <v>187</v>
      </c>
    </row>
    <row r="8" spans="1:21" s="2" customFormat="1">
      <c r="A8" s="300"/>
      <c r="B8" s="297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  <c r="K8" s="306"/>
      <c r="L8" s="306"/>
      <c r="M8" s="306"/>
      <c r="N8" s="307"/>
      <c r="O8" s="308"/>
      <c r="P8" s="307"/>
      <c r="Q8" s="308"/>
      <c r="R8" s="308"/>
      <c r="S8" s="308"/>
      <c r="T8" s="319"/>
      <c r="U8" s="319"/>
    </row>
    <row r="9" spans="1:21" s="2" customFormat="1">
      <c r="A9" s="300"/>
      <c r="B9" s="285"/>
      <c r="C9" s="299"/>
      <c r="D9" s="292"/>
      <c r="E9" s="296"/>
      <c r="F9" s="296"/>
      <c r="G9" s="292"/>
      <c r="H9" s="292"/>
      <c r="I9" s="295"/>
      <c r="J9" s="295"/>
      <c r="K9" s="306"/>
      <c r="L9" s="16" t="s">
        <v>31</v>
      </c>
      <c r="M9" s="15" t="s">
        <v>32</v>
      </c>
      <c r="N9" s="307"/>
      <c r="O9" s="308"/>
      <c r="P9" s="307"/>
      <c r="Q9" s="308"/>
      <c r="R9" s="215" t="s">
        <v>31</v>
      </c>
      <c r="S9" s="215" t="s">
        <v>32</v>
      </c>
      <c r="T9" s="319"/>
      <c r="U9" s="319"/>
    </row>
    <row r="10" spans="1:21" s="112" customFormat="1" ht="132">
      <c r="A10" s="118"/>
      <c r="B10" s="153" t="s">
        <v>18</v>
      </c>
      <c r="C10" s="172" t="s">
        <v>149</v>
      </c>
      <c r="D10" s="172" t="s">
        <v>251</v>
      </c>
      <c r="E10" s="126"/>
      <c r="F10" s="126"/>
      <c r="G10" s="194" t="s">
        <v>67</v>
      </c>
      <c r="H10" s="195">
        <v>1</v>
      </c>
      <c r="I10" s="127"/>
      <c r="J10" s="128">
        <f>H10*I10</f>
        <v>0</v>
      </c>
      <c r="K10" s="132" t="s">
        <v>62</v>
      </c>
      <c r="L10" s="130">
        <v>0.52</v>
      </c>
      <c r="M10" s="131">
        <f t="shared" ref="M10:M11" si="0">1-L10</f>
        <v>0.48</v>
      </c>
      <c r="N10" s="129">
        <v>2500</v>
      </c>
      <c r="O10" s="141">
        <f>PRODUCT($H10,$N10)</f>
        <v>2500</v>
      </c>
      <c r="P10" s="134">
        <v>0.23</v>
      </c>
      <c r="Q10" s="141">
        <f>PRODUCT(O10+O10*P10)</f>
        <v>3075</v>
      </c>
      <c r="R10" s="171">
        <f>Q10*L10</f>
        <v>1599</v>
      </c>
      <c r="S10" s="171">
        <f>Q10*M10</f>
        <v>1476</v>
      </c>
      <c r="U10" s="171">
        <f t="shared" ref="U10:U11" si="1">Q10</f>
        <v>3075</v>
      </c>
    </row>
    <row r="11" spans="1:21" s="112" customFormat="1" ht="92.4">
      <c r="A11" s="118"/>
      <c r="B11" s="153" t="s">
        <v>19</v>
      </c>
      <c r="C11" s="172" t="s">
        <v>163</v>
      </c>
      <c r="D11" s="172" t="s">
        <v>252</v>
      </c>
      <c r="E11" s="126"/>
      <c r="F11" s="126"/>
      <c r="G11" s="194" t="s">
        <v>164</v>
      </c>
      <c r="H11" s="195">
        <v>1</v>
      </c>
      <c r="I11" s="127"/>
      <c r="J11" s="128">
        <f>H11*I11</f>
        <v>0</v>
      </c>
      <c r="K11" s="132" t="s">
        <v>62</v>
      </c>
      <c r="L11" s="130">
        <v>0.52</v>
      </c>
      <c r="M11" s="131">
        <f t="shared" si="0"/>
        <v>0.48</v>
      </c>
      <c r="N11" s="129">
        <v>785</v>
      </c>
      <c r="O11" s="141">
        <f>PRODUCT($H11,$N11)</f>
        <v>785</v>
      </c>
      <c r="P11" s="134">
        <v>0.23</v>
      </c>
      <c r="Q11" s="141">
        <f t="shared" ref="Q11" si="2">PRODUCT(O11+O11*P11)</f>
        <v>965.55</v>
      </c>
      <c r="R11" s="171">
        <f>Q11*L11</f>
        <v>502.08600000000001</v>
      </c>
      <c r="S11" s="171">
        <f>Q11*M11</f>
        <v>463.46399999999994</v>
      </c>
      <c r="U11" s="171">
        <f t="shared" si="1"/>
        <v>965.55</v>
      </c>
    </row>
    <row r="12" spans="1:21" s="2" customFormat="1" ht="30" customHeight="1">
      <c r="B12" s="309" t="s">
        <v>0</v>
      </c>
      <c r="C12" s="310"/>
      <c r="D12" s="310"/>
      <c r="E12" s="310"/>
      <c r="F12" s="310"/>
      <c r="G12" s="310"/>
      <c r="H12" s="310"/>
      <c r="I12" s="311"/>
      <c r="J12" s="52">
        <f>SUM(J10:J11)</f>
        <v>0</v>
      </c>
      <c r="K12" s="313" t="s">
        <v>38</v>
      </c>
      <c r="L12" s="314"/>
      <c r="M12" s="314"/>
      <c r="N12" s="315"/>
      <c r="O12" s="31">
        <f>SUM(O10:O11)</f>
        <v>3285</v>
      </c>
      <c r="P12" s="22"/>
      <c r="Q12" s="31">
        <f>SUM(Q10:Q11)</f>
        <v>4040.55</v>
      </c>
      <c r="R12" s="31">
        <f>SUM(R10:R11)</f>
        <v>2101.0860000000002</v>
      </c>
      <c r="S12" s="31">
        <f>SUM(S10:S11)</f>
        <v>1939.4639999999999</v>
      </c>
      <c r="T12" s="170">
        <f>SUM(T10:T11)</f>
        <v>0</v>
      </c>
      <c r="U12" s="170">
        <f>SUM(U10:U11)</f>
        <v>4040.55</v>
      </c>
    </row>
    <row r="13" spans="1:21" s="2" customFormat="1" ht="36" customHeight="1">
      <c r="B13" s="3" t="s">
        <v>1</v>
      </c>
      <c r="C13" s="277" t="s">
        <v>2</v>
      </c>
      <c r="D13" s="312"/>
      <c r="E13" s="312"/>
      <c r="F13" s="312"/>
      <c r="G13" s="312"/>
      <c r="H13" s="312"/>
      <c r="I13" s="312"/>
      <c r="J13" s="312"/>
      <c r="K13" s="316" t="s">
        <v>33</v>
      </c>
      <c r="L13" s="317"/>
      <c r="M13" s="317"/>
      <c r="N13" s="317"/>
      <c r="O13" s="317"/>
      <c r="P13" s="317"/>
      <c r="Q13" s="318"/>
      <c r="R13" s="218">
        <f>R12/$Q$12</f>
        <v>0.52</v>
      </c>
      <c r="S13" s="219">
        <f>S12/$Q$12</f>
        <v>0.48</v>
      </c>
      <c r="T13" s="104">
        <v>4210</v>
      </c>
      <c r="U13" s="104">
        <v>4230</v>
      </c>
    </row>
    <row r="14" spans="1:21" ht="33" customHeight="1">
      <c r="B14" s="3" t="s">
        <v>3</v>
      </c>
      <c r="C14" s="279" t="s">
        <v>4</v>
      </c>
      <c r="D14" s="276"/>
      <c r="E14" s="276"/>
      <c r="F14" s="276"/>
      <c r="G14" s="276"/>
      <c r="H14" s="276"/>
      <c r="I14" s="276"/>
      <c r="J14" s="276"/>
      <c r="K14" s="29"/>
      <c r="L14" s="27"/>
      <c r="M14" s="27"/>
      <c r="N14" s="27"/>
      <c r="O14" s="32"/>
      <c r="P14" s="32"/>
      <c r="Q14" s="32"/>
      <c r="R14" s="32"/>
      <c r="S14" s="32"/>
      <c r="T14" s="220"/>
      <c r="U14" s="106"/>
    </row>
    <row r="15" spans="1:21" s="32" customFormat="1" ht="32.25" customHeight="1">
      <c r="A15" s="23"/>
      <c r="B15" s="3" t="s">
        <v>5</v>
      </c>
      <c r="C15" s="275" t="s">
        <v>54</v>
      </c>
      <c r="D15" s="276"/>
      <c r="E15" s="276"/>
      <c r="F15" s="276"/>
      <c r="G15" s="276"/>
      <c r="H15" s="276"/>
      <c r="I15" s="276"/>
      <c r="J15" s="276"/>
      <c r="K15" s="17"/>
      <c r="U15" s="105"/>
    </row>
    <row r="16" spans="1:21" s="32" customFormat="1" ht="15" customHeight="1">
      <c r="A16" s="24"/>
      <c r="B16" s="207"/>
      <c r="C16" s="207"/>
      <c r="D16" s="207"/>
      <c r="E16" s="207"/>
      <c r="F16" s="207"/>
      <c r="G16" s="207"/>
      <c r="H16" s="207"/>
      <c r="I16" s="207"/>
      <c r="J16" s="207"/>
      <c r="K16" s="18"/>
      <c r="L16" s="28"/>
      <c r="M16" s="28"/>
      <c r="N16" s="28"/>
      <c r="O16" s="34"/>
      <c r="P16" s="34"/>
      <c r="Q16" s="34"/>
      <c r="R16" s="34"/>
      <c r="S16" s="34"/>
    </row>
    <row r="17" spans="2:19" ht="15" customHeight="1">
      <c r="B17" s="23" t="s">
        <v>34</v>
      </c>
      <c r="C17" s="4"/>
      <c r="D17" s="4"/>
      <c r="E17" s="4"/>
      <c r="F17" s="4"/>
      <c r="G17" s="4"/>
      <c r="H17" s="4"/>
      <c r="I17" s="4"/>
      <c r="J17" s="4"/>
      <c r="K17" s="4"/>
      <c r="L17" s="32"/>
      <c r="M17" s="32"/>
      <c r="N17" s="32"/>
      <c r="O17" s="32"/>
      <c r="P17" s="32"/>
      <c r="Q17" s="32"/>
      <c r="R17" s="32"/>
      <c r="S17" s="32"/>
    </row>
    <row r="18" spans="2:19" ht="15" customHeight="1">
      <c r="B18" s="24"/>
      <c r="C18" s="34"/>
      <c r="D18" s="25"/>
      <c r="E18" s="25"/>
      <c r="F18" s="25"/>
      <c r="G18" s="19"/>
      <c r="H18" s="19"/>
      <c r="I18" s="19"/>
      <c r="J18" s="34"/>
      <c r="K18" s="34"/>
      <c r="L18" s="32"/>
      <c r="M18" s="32"/>
      <c r="N18" s="32"/>
      <c r="O18" s="32"/>
      <c r="P18" s="32"/>
      <c r="Q18" s="32"/>
      <c r="R18" s="32"/>
      <c r="S18" s="32"/>
    </row>
    <row r="19" spans="2:19" ht="15" customHeight="1">
      <c r="B19" s="33" t="s">
        <v>18</v>
      </c>
      <c r="C19" s="28" t="s">
        <v>36</v>
      </c>
      <c r="D19" s="32" t="s">
        <v>213</v>
      </c>
      <c r="E19" s="25"/>
      <c r="F19" s="25"/>
      <c r="G19" s="19"/>
      <c r="H19" s="19"/>
      <c r="I19" s="19"/>
      <c r="J19" s="34"/>
      <c r="K19" s="34"/>
      <c r="L19" s="32"/>
      <c r="M19" s="32"/>
      <c r="N19" s="32"/>
      <c r="O19" s="32"/>
      <c r="P19" s="32"/>
      <c r="Q19" s="32"/>
      <c r="R19" s="32"/>
      <c r="S19" s="32"/>
    </row>
    <row r="20" spans="2:19">
      <c r="K20" s="221"/>
    </row>
  </sheetData>
  <mergeCells count="30">
    <mergeCell ref="U7:U9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A7:A9"/>
    <mergeCell ref="T7:T9"/>
    <mergeCell ref="Q7:Q9"/>
    <mergeCell ref="R7:S8"/>
    <mergeCell ref="C15:J15"/>
    <mergeCell ref="K7:K9"/>
    <mergeCell ref="L7:M8"/>
    <mergeCell ref="N7:N9"/>
    <mergeCell ref="O7:O9"/>
    <mergeCell ref="J7:J9"/>
    <mergeCell ref="E8:E9"/>
    <mergeCell ref="F8:F9"/>
    <mergeCell ref="B12:I12"/>
    <mergeCell ref="C13:J13"/>
    <mergeCell ref="C14:J14"/>
    <mergeCell ref="K12:N12"/>
    <mergeCell ref="K13:Q13"/>
    <mergeCell ref="P7:P9"/>
  </mergeCells>
  <pageMargins left="0.7" right="0.7" top="0.75" bottom="0.75" header="0.3" footer="0.3"/>
  <pageSetup paperSize="9" scale="4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4"/>
  <dimension ref="A1:J22"/>
  <sheetViews>
    <sheetView view="pageBreakPreview" zoomScaleNormal="8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3.33203125" style="207" customWidth="1"/>
    <col min="5" max="5" width="19" style="207" customWidth="1"/>
    <col min="6" max="6" width="18.5546875" style="207" customWidth="1"/>
    <col min="7" max="7" width="11.44140625" style="207" customWidth="1"/>
    <col min="8" max="8" width="10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 ht="15" customHeight="1">
      <c r="A4" s="284" t="str">
        <f ca="1">MID(CELL("nazwa_pliku",A1),FIND("]",CELL("nazwa_pliku",A1),1)+1,100)</f>
        <v>Część 04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73" t="s">
        <v>173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A7" s="300"/>
      <c r="B7" s="297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 ht="12.75" customHeight="1">
      <c r="A8" s="300"/>
      <c r="B8" s="297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 ht="12.75" customHeight="1">
      <c r="A9" s="300"/>
      <c r="B9" s="285"/>
      <c r="C9" s="299"/>
      <c r="D9" s="292"/>
      <c r="E9" s="296"/>
      <c r="F9" s="296"/>
      <c r="G9" s="292"/>
      <c r="H9" s="292"/>
      <c r="I9" s="295"/>
      <c r="J9" s="295"/>
    </row>
    <row r="10" spans="1:10" s="112" customFormat="1" ht="118.8">
      <c r="A10" s="118"/>
      <c r="B10" s="153" t="s">
        <v>18</v>
      </c>
      <c r="C10" s="173" t="s">
        <v>169</v>
      </c>
      <c r="D10" s="173" t="s">
        <v>238</v>
      </c>
      <c r="E10" s="155"/>
      <c r="F10" s="155"/>
      <c r="G10" s="156" t="s">
        <v>170</v>
      </c>
      <c r="H10" s="196">
        <v>1</v>
      </c>
      <c r="I10" s="156"/>
      <c r="J10" s="14">
        <f>H10*I10</f>
        <v>0</v>
      </c>
    </row>
    <row r="11" spans="1:10" s="112" customFormat="1" ht="118.8">
      <c r="A11" s="118"/>
      <c r="B11" s="153" t="s">
        <v>19</v>
      </c>
      <c r="C11" s="173" t="s">
        <v>174</v>
      </c>
      <c r="D11" s="173" t="s">
        <v>239</v>
      </c>
      <c r="E11" s="155"/>
      <c r="F11" s="155"/>
      <c r="G11" s="13" t="s">
        <v>67</v>
      </c>
      <c r="H11" s="197">
        <v>1</v>
      </c>
      <c r="I11" s="13"/>
      <c r="J11" s="14">
        <f t="shared" ref="J11:J14" si="0">H11*I11</f>
        <v>0</v>
      </c>
    </row>
    <row r="12" spans="1:10" s="112" customFormat="1" ht="105.6">
      <c r="A12" s="118"/>
      <c r="B12" s="153" t="s">
        <v>20</v>
      </c>
      <c r="C12" s="173" t="s">
        <v>175</v>
      </c>
      <c r="D12" s="173" t="s">
        <v>240</v>
      </c>
      <c r="E12" s="155"/>
      <c r="F12" s="155"/>
      <c r="G12" s="127" t="s">
        <v>176</v>
      </c>
      <c r="H12" s="197">
        <v>1</v>
      </c>
      <c r="I12" s="13"/>
      <c r="J12" s="14">
        <f t="shared" si="0"/>
        <v>0</v>
      </c>
    </row>
    <row r="13" spans="1:10" s="112" customFormat="1" ht="79.2">
      <c r="A13" s="157"/>
      <c r="B13" s="143" t="s">
        <v>21</v>
      </c>
      <c r="C13" s="43" t="s">
        <v>150</v>
      </c>
      <c r="D13" s="43" t="s">
        <v>241</v>
      </c>
      <c r="E13" s="155"/>
      <c r="F13" s="155"/>
      <c r="G13" s="13" t="s">
        <v>67</v>
      </c>
      <c r="H13" s="197">
        <v>1</v>
      </c>
      <c r="I13" s="13"/>
      <c r="J13" s="14">
        <f t="shared" si="0"/>
        <v>0</v>
      </c>
    </row>
    <row r="14" spans="1:10" s="112" customFormat="1" ht="79.2">
      <c r="B14" s="143" t="s">
        <v>22</v>
      </c>
      <c r="C14" s="43" t="s">
        <v>177</v>
      </c>
      <c r="D14" s="43" t="s">
        <v>242</v>
      </c>
      <c r="E14" s="155"/>
      <c r="F14" s="155"/>
      <c r="G14" s="127" t="s">
        <v>176</v>
      </c>
      <c r="H14" s="197">
        <v>1</v>
      </c>
      <c r="I14" s="13"/>
      <c r="J14" s="14">
        <f t="shared" si="0"/>
        <v>0</v>
      </c>
    </row>
    <row r="15" spans="1:10" s="2" customFormat="1" ht="30" customHeight="1">
      <c r="B15" s="320" t="s">
        <v>0</v>
      </c>
      <c r="C15" s="321"/>
      <c r="D15" s="321"/>
      <c r="E15" s="321"/>
      <c r="F15" s="321"/>
      <c r="G15" s="321"/>
      <c r="H15" s="321"/>
      <c r="I15" s="321"/>
      <c r="J15" s="154">
        <f>SUM(J10:J14)</f>
        <v>0</v>
      </c>
    </row>
    <row r="16" spans="1:10" s="2" customFormat="1" ht="32.25" customHeight="1">
      <c r="B16" s="3" t="s">
        <v>1</v>
      </c>
      <c r="C16" s="277" t="s">
        <v>2</v>
      </c>
      <c r="D16" s="312"/>
      <c r="E16" s="312"/>
      <c r="F16" s="312"/>
      <c r="G16" s="312"/>
      <c r="H16" s="312"/>
      <c r="I16" s="312"/>
      <c r="J16" s="312"/>
    </row>
    <row r="17" spans="1:10" s="2" customFormat="1" ht="30.75" customHeight="1">
      <c r="B17" s="3" t="s">
        <v>3</v>
      </c>
      <c r="C17" s="279" t="s">
        <v>4</v>
      </c>
      <c r="D17" s="276"/>
      <c r="E17" s="276"/>
      <c r="F17" s="276"/>
      <c r="G17" s="276"/>
      <c r="H17" s="276"/>
      <c r="I17" s="276"/>
      <c r="J17" s="276"/>
    </row>
    <row r="18" spans="1:10" ht="32.25" customHeight="1">
      <c r="B18" s="3" t="s">
        <v>5</v>
      </c>
      <c r="C18" s="275" t="s">
        <v>54</v>
      </c>
      <c r="D18" s="276"/>
      <c r="E18" s="276"/>
      <c r="F18" s="276"/>
      <c r="G18" s="276"/>
      <c r="H18" s="276"/>
      <c r="I18" s="276"/>
      <c r="J18" s="276"/>
    </row>
    <row r="20" spans="1:10">
      <c r="A20" s="23"/>
      <c r="B20" s="23" t="s">
        <v>34</v>
      </c>
      <c r="C20" s="4"/>
      <c r="D20" s="4"/>
      <c r="E20" s="4"/>
      <c r="F20" s="4"/>
      <c r="G20" s="4"/>
      <c r="H20" s="4"/>
      <c r="I20" s="4"/>
      <c r="J20" s="4"/>
    </row>
    <row r="21" spans="1:10">
      <c r="A21" s="24"/>
      <c r="B21" s="24"/>
      <c r="C21" s="34"/>
      <c r="D21" s="25"/>
      <c r="E21" s="25"/>
      <c r="F21" s="25"/>
      <c r="G21" s="19"/>
      <c r="H21" s="19"/>
      <c r="I21" s="19"/>
      <c r="J21" s="34"/>
    </row>
    <row r="22" spans="1:10" ht="15" customHeight="1">
      <c r="B22" s="42" t="s">
        <v>18</v>
      </c>
      <c r="C22" s="28" t="s">
        <v>36</v>
      </c>
      <c r="D22" s="18" t="s">
        <v>65</v>
      </c>
    </row>
  </sheetData>
  <mergeCells count="19"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A7:A9"/>
    <mergeCell ref="C18:J18"/>
    <mergeCell ref="B15:I15"/>
    <mergeCell ref="C16:J16"/>
    <mergeCell ref="C17:J17"/>
  </mergeCells>
  <phoneticPr fontId="18" type="noConversion"/>
  <pageMargins left="0.7" right="0.7" top="0.75" bottom="0.75" header="0.3" footer="0.3"/>
  <pageSetup paperSize="9" scale="4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5"/>
  <dimension ref="A1:J18"/>
  <sheetViews>
    <sheetView view="pageBreakPreview" zoomScaleNormal="8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84" t="str">
        <f ca="1">MID(CELL("nazwa_pliku",A1),FIND("]",CELL("nazwa_pliku",A1),1)+1,100)</f>
        <v>Część 05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73" t="s">
        <v>66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A7" s="300"/>
      <c r="B7" s="297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 ht="12.75" customHeight="1">
      <c r="A8" s="300"/>
      <c r="B8" s="297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 ht="12.75" customHeight="1">
      <c r="A9" s="300"/>
      <c r="B9" s="285"/>
      <c r="C9" s="299"/>
      <c r="D9" s="292"/>
      <c r="E9" s="296"/>
      <c r="F9" s="296"/>
      <c r="G9" s="292"/>
      <c r="H9" s="292"/>
      <c r="I9" s="295"/>
      <c r="J9" s="295"/>
    </row>
    <row r="10" spans="1:10" s="2" customFormat="1" ht="105.6">
      <c r="A10" s="102"/>
      <c r="B10" s="92" t="s">
        <v>18</v>
      </c>
      <c r="C10" s="39" t="s">
        <v>69</v>
      </c>
      <c r="D10" s="40" t="s">
        <v>243</v>
      </c>
      <c r="E10" s="11"/>
      <c r="F10" s="11"/>
      <c r="G10" s="181" t="s">
        <v>68</v>
      </c>
      <c r="H10" s="181">
        <v>4</v>
      </c>
      <c r="I10" s="13"/>
      <c r="J10" s="14">
        <f>H10*I10</f>
        <v>0</v>
      </c>
    </row>
    <row r="11" spans="1:10" s="2" customFormat="1" ht="30" customHeight="1">
      <c r="B11" s="303" t="s">
        <v>0</v>
      </c>
      <c r="C11" s="322"/>
      <c r="D11" s="322"/>
      <c r="E11" s="322"/>
      <c r="F11" s="322"/>
      <c r="G11" s="322"/>
      <c r="H11" s="322"/>
      <c r="I11" s="322"/>
      <c r="J11" s="52">
        <f>SUM(J10:J10)</f>
        <v>0</v>
      </c>
    </row>
    <row r="12" spans="1:10" s="2" customFormat="1" ht="33" customHeight="1">
      <c r="B12" s="3" t="s">
        <v>1</v>
      </c>
      <c r="C12" s="277" t="s">
        <v>2</v>
      </c>
      <c r="D12" s="312"/>
      <c r="E12" s="312"/>
      <c r="F12" s="312"/>
      <c r="G12" s="312"/>
      <c r="H12" s="312"/>
      <c r="I12" s="312"/>
      <c r="J12" s="312"/>
    </row>
    <row r="13" spans="1:10" s="2" customFormat="1" ht="30.75" customHeight="1">
      <c r="B13" s="3" t="s">
        <v>3</v>
      </c>
      <c r="C13" s="279" t="s">
        <v>4</v>
      </c>
      <c r="D13" s="276"/>
      <c r="E13" s="276"/>
      <c r="F13" s="276"/>
      <c r="G13" s="276"/>
      <c r="H13" s="276"/>
      <c r="I13" s="276"/>
      <c r="J13" s="276"/>
    </row>
    <row r="14" spans="1:10" s="2" customFormat="1" ht="30" customHeight="1">
      <c r="B14" s="3" t="s">
        <v>5</v>
      </c>
      <c r="C14" s="275" t="s">
        <v>54</v>
      </c>
      <c r="D14" s="276"/>
      <c r="E14" s="276"/>
      <c r="F14" s="276"/>
      <c r="G14" s="276"/>
      <c r="H14" s="276"/>
      <c r="I14" s="276"/>
      <c r="J14" s="276"/>
    </row>
    <row r="16" spans="1:10" s="32" customFormat="1" ht="11.25" customHeight="1">
      <c r="A16" s="23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4"/>
      <c r="B17" s="24"/>
      <c r="C17" s="34"/>
      <c r="D17" s="25"/>
      <c r="E17" s="25"/>
      <c r="F17" s="25"/>
      <c r="G17" s="19"/>
      <c r="H17" s="19"/>
      <c r="I17" s="19"/>
      <c r="J17" s="34"/>
    </row>
    <row r="18" spans="1:10" ht="15" customHeight="1">
      <c r="B18" s="42" t="s">
        <v>18</v>
      </c>
      <c r="C18" s="28" t="s">
        <v>44</v>
      </c>
      <c r="D18" s="35" t="s">
        <v>45</v>
      </c>
    </row>
  </sheetData>
  <mergeCells count="19">
    <mergeCell ref="B11:I11"/>
    <mergeCell ref="C12:J12"/>
    <mergeCell ref="C13:J13"/>
    <mergeCell ref="A7:A9"/>
    <mergeCell ref="C14:J14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</mergeCells>
  <pageMargins left="0.7" right="0.7" top="0.75" bottom="0.75" header="0.3" footer="0.3"/>
  <pageSetup paperSize="9"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6"/>
  <dimension ref="A1:J20"/>
  <sheetViews>
    <sheetView view="pageBreakPreview" zoomScaleNormal="8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84" t="str">
        <f ca="1">MID(CELL("nazwa_pliku",A1),FIND("]",CELL("nazwa_pliku",A1),1)+1,100)</f>
        <v>Część 06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73" t="s">
        <v>70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>
      <c r="A7" s="300"/>
      <c r="B7" s="297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>
      <c r="A8" s="300"/>
      <c r="B8" s="297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A9" s="300"/>
      <c r="B9" s="285"/>
      <c r="C9" s="299"/>
      <c r="D9" s="292"/>
      <c r="E9" s="296"/>
      <c r="F9" s="296"/>
      <c r="G9" s="292"/>
      <c r="H9" s="292"/>
      <c r="I9" s="295"/>
      <c r="J9" s="295"/>
    </row>
    <row r="10" spans="1:10" s="2" customFormat="1" ht="171.6">
      <c r="A10" s="102"/>
      <c r="B10" s="103" t="s">
        <v>18</v>
      </c>
      <c r="C10" s="56" t="s">
        <v>72</v>
      </c>
      <c r="D10" s="57" t="s">
        <v>244</v>
      </c>
      <c r="E10" s="11"/>
      <c r="F10" s="11"/>
      <c r="G10" s="198" t="s">
        <v>67</v>
      </c>
      <c r="H10" s="199">
        <v>1</v>
      </c>
      <c r="I10" s="13"/>
      <c r="J10" s="14">
        <f>H10*I10</f>
        <v>0</v>
      </c>
    </row>
    <row r="11" spans="1:10" s="2" customFormat="1" ht="158.4">
      <c r="A11" s="102"/>
      <c r="B11" s="99" t="s">
        <v>19</v>
      </c>
      <c r="C11" s="20" t="s">
        <v>72</v>
      </c>
      <c r="D11" s="21" t="s">
        <v>245</v>
      </c>
      <c r="E11" s="11"/>
      <c r="F11" s="11"/>
      <c r="G11" s="192" t="s">
        <v>67</v>
      </c>
      <c r="H11" s="181">
        <v>1</v>
      </c>
      <c r="I11" s="13"/>
      <c r="J11" s="14">
        <f t="shared" ref="J11:J12" si="0">H11*I11</f>
        <v>0</v>
      </c>
    </row>
    <row r="12" spans="1:10" s="2" customFormat="1" ht="118.8">
      <c r="A12" s="102"/>
      <c r="B12" s="92" t="s">
        <v>20</v>
      </c>
      <c r="C12" s="20" t="s">
        <v>73</v>
      </c>
      <c r="D12" s="21" t="s">
        <v>246</v>
      </c>
      <c r="E12" s="11"/>
      <c r="F12" s="11"/>
      <c r="G12" s="192" t="s">
        <v>71</v>
      </c>
      <c r="H12" s="181">
        <v>1</v>
      </c>
      <c r="I12" s="13"/>
      <c r="J12" s="14">
        <f t="shared" si="0"/>
        <v>0</v>
      </c>
    </row>
    <row r="13" spans="1:10" s="2" customFormat="1" ht="30" customHeight="1">
      <c r="B13" s="303" t="s">
        <v>0</v>
      </c>
      <c r="C13" s="322"/>
      <c r="D13" s="322"/>
      <c r="E13" s="322"/>
      <c r="F13" s="322"/>
      <c r="G13" s="322"/>
      <c r="H13" s="322"/>
      <c r="I13" s="322"/>
      <c r="J13" s="52">
        <f>SUM(J10:J12)</f>
        <v>0</v>
      </c>
    </row>
    <row r="14" spans="1:10" s="2" customFormat="1" ht="33" customHeight="1">
      <c r="B14" s="3" t="s">
        <v>1</v>
      </c>
      <c r="C14" s="277" t="s">
        <v>2</v>
      </c>
      <c r="D14" s="312"/>
      <c r="E14" s="312"/>
      <c r="F14" s="312"/>
      <c r="G14" s="312"/>
      <c r="H14" s="312"/>
      <c r="I14" s="312"/>
      <c r="J14" s="312"/>
    </row>
    <row r="15" spans="1:10" s="2" customFormat="1" ht="32.25" customHeight="1">
      <c r="B15" s="3" t="s">
        <v>3</v>
      </c>
      <c r="C15" s="279" t="s">
        <v>4</v>
      </c>
      <c r="D15" s="276"/>
      <c r="E15" s="276"/>
      <c r="F15" s="276"/>
      <c r="G15" s="276"/>
      <c r="H15" s="276"/>
      <c r="I15" s="276"/>
      <c r="J15" s="276"/>
    </row>
    <row r="16" spans="1:10" ht="31.5" customHeight="1">
      <c r="B16" s="3" t="s">
        <v>5</v>
      </c>
      <c r="C16" s="275" t="s">
        <v>54</v>
      </c>
      <c r="D16" s="276"/>
      <c r="E16" s="276"/>
      <c r="F16" s="276"/>
      <c r="G16" s="276"/>
      <c r="H16" s="276"/>
      <c r="I16" s="276"/>
      <c r="J16" s="276"/>
    </row>
    <row r="17" spans="1:10" s="32" customFormat="1" ht="11.25" customHeight="1">
      <c r="A17" s="23"/>
      <c r="B17" s="207"/>
      <c r="C17" s="207"/>
      <c r="D17" s="207"/>
      <c r="E17" s="207"/>
      <c r="F17" s="207"/>
      <c r="G17" s="207"/>
      <c r="H17" s="207"/>
      <c r="I17" s="207"/>
      <c r="J17" s="207"/>
    </row>
    <row r="18" spans="1:10" s="32" customFormat="1" ht="15" customHeight="1">
      <c r="A18" s="24"/>
      <c r="B18" s="23" t="s">
        <v>34</v>
      </c>
      <c r="C18" s="4"/>
      <c r="D18" s="4"/>
      <c r="E18" s="4"/>
      <c r="F18" s="4"/>
      <c r="G18" s="4"/>
      <c r="H18" s="4"/>
      <c r="I18" s="4"/>
      <c r="J18" s="4"/>
    </row>
    <row r="19" spans="1:10" ht="15" customHeight="1">
      <c r="B19" s="24"/>
      <c r="C19" s="34"/>
      <c r="D19" s="25"/>
      <c r="E19" s="25"/>
      <c r="F19" s="25"/>
      <c r="G19" s="19"/>
      <c r="H19" s="19"/>
      <c r="I19" s="19"/>
      <c r="J19" s="34"/>
    </row>
    <row r="20" spans="1:10" s="32" customFormat="1" ht="15.75" customHeight="1">
      <c r="B20" s="42" t="s">
        <v>18</v>
      </c>
      <c r="C20" s="28" t="s">
        <v>44</v>
      </c>
      <c r="D20" s="35" t="s">
        <v>46</v>
      </c>
      <c r="E20" s="207"/>
      <c r="F20" s="207"/>
      <c r="G20" s="207"/>
      <c r="H20" s="207"/>
      <c r="I20" s="207"/>
      <c r="J20" s="207"/>
    </row>
  </sheetData>
  <mergeCells count="19">
    <mergeCell ref="C16:J16"/>
    <mergeCell ref="B13:I13"/>
    <mergeCell ref="C14:J14"/>
    <mergeCell ref="C15:J15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J7:J9"/>
    <mergeCell ref="E8:E9"/>
    <mergeCell ref="F8:F9"/>
    <mergeCell ref="A5:J5"/>
    <mergeCell ref="A7:A9"/>
  </mergeCells>
  <pageMargins left="0.7" right="0.7" top="0.75" bottom="0.75" header="0.3" footer="0.3"/>
  <pageSetup paperSize="9" scale="4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33"/>
  <dimension ref="A1:J22"/>
  <sheetViews>
    <sheetView view="pageBreakPreview" zoomScaleNormal="100" zoomScaleSheetLayoutView="100" workbookViewId="0">
      <selection activeCell="D15" sqref="D15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73" t="str">
        <f ca="1">MID(CELL("nazwa_pliku",A1),FIND("]",CELL("nazwa_pliku",A1),1)+1,100)</f>
        <v>Część 07</v>
      </c>
      <c r="B4" s="273"/>
      <c r="C4" s="273"/>
      <c r="D4" s="273"/>
      <c r="E4" s="273"/>
      <c r="F4" s="273"/>
      <c r="G4" s="273"/>
      <c r="H4" s="273"/>
      <c r="I4" s="273"/>
      <c r="J4" s="273"/>
    </row>
    <row r="5" spans="1:10" s="2" customFormat="1" ht="12.75" customHeight="1">
      <c r="A5" s="273" t="s">
        <v>112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8"/>
      <c r="D6" s="8"/>
      <c r="E6" s="8"/>
      <c r="F6" s="8"/>
      <c r="G6" s="8"/>
      <c r="H6" s="8"/>
      <c r="I6" s="8"/>
      <c r="J6" s="8"/>
    </row>
    <row r="7" spans="1:10" s="2" customFormat="1" ht="12.75" customHeight="1">
      <c r="B7" s="323" t="s">
        <v>8</v>
      </c>
      <c r="C7" s="291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>
      <c r="B8" s="323"/>
      <c r="C8" s="291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>
      <c r="B9" s="324"/>
      <c r="C9" s="291"/>
      <c r="D9" s="291"/>
      <c r="E9" s="296"/>
      <c r="F9" s="296"/>
      <c r="G9" s="292"/>
      <c r="H9" s="292"/>
      <c r="I9" s="295"/>
      <c r="J9" s="295"/>
    </row>
    <row r="10" spans="1:10" s="2" customFormat="1" ht="105.6">
      <c r="B10" s="9" t="s">
        <v>18</v>
      </c>
      <c r="C10" s="61" t="s">
        <v>114</v>
      </c>
      <c r="D10" s="61" t="s">
        <v>247</v>
      </c>
      <c r="E10" s="11"/>
      <c r="F10" s="11"/>
      <c r="G10" s="200" t="s">
        <v>113</v>
      </c>
      <c r="H10" s="201">
        <v>1</v>
      </c>
      <c r="I10" s="13"/>
      <c r="J10" s="14">
        <f>H10*I10</f>
        <v>0</v>
      </c>
    </row>
    <row r="11" spans="1:10" s="2" customFormat="1" ht="30" customHeight="1">
      <c r="B11" s="309" t="s">
        <v>0</v>
      </c>
      <c r="C11" s="325"/>
      <c r="D11" s="325"/>
      <c r="E11" s="325"/>
      <c r="F11" s="325"/>
      <c r="G11" s="325"/>
      <c r="H11" s="325"/>
      <c r="I11" s="325"/>
      <c r="J11" s="1">
        <f>SUM(J10:J10)</f>
        <v>0</v>
      </c>
    </row>
    <row r="12" spans="1:10" s="2" customFormat="1" ht="32.25" customHeight="1">
      <c r="B12" s="3" t="s">
        <v>1</v>
      </c>
      <c r="C12" s="277" t="s">
        <v>2</v>
      </c>
      <c r="D12" s="312"/>
      <c r="E12" s="312"/>
      <c r="F12" s="312"/>
      <c r="G12" s="312"/>
      <c r="H12" s="312"/>
      <c r="I12" s="312"/>
      <c r="J12" s="312"/>
    </row>
    <row r="13" spans="1:10" s="2" customFormat="1" ht="32.25" customHeight="1">
      <c r="B13" s="3" t="s">
        <v>3</v>
      </c>
      <c r="C13" s="279" t="s">
        <v>4</v>
      </c>
      <c r="D13" s="276"/>
      <c r="E13" s="276"/>
      <c r="F13" s="276"/>
      <c r="G13" s="276"/>
      <c r="H13" s="276"/>
      <c r="I13" s="276"/>
      <c r="J13" s="276"/>
    </row>
    <row r="14" spans="1:10" s="2" customFormat="1" ht="30" customHeight="1">
      <c r="B14" s="3" t="s">
        <v>5</v>
      </c>
      <c r="C14" s="275" t="s">
        <v>54</v>
      </c>
      <c r="D14" s="276"/>
      <c r="E14" s="276"/>
      <c r="F14" s="276"/>
      <c r="G14" s="276"/>
      <c r="H14" s="276"/>
      <c r="I14" s="276"/>
      <c r="J14" s="276"/>
    </row>
    <row r="16" spans="1:10" s="32" customFormat="1" ht="11.25" customHeight="1">
      <c r="A16" s="23"/>
      <c r="B16" s="23" t="s">
        <v>34</v>
      </c>
      <c r="C16" s="4"/>
      <c r="D16" s="4"/>
      <c r="E16" s="4"/>
      <c r="F16" s="4"/>
      <c r="G16" s="4"/>
      <c r="H16" s="4"/>
      <c r="I16" s="4"/>
      <c r="J16" s="4"/>
    </row>
    <row r="17" spans="1:10" s="32" customFormat="1" ht="15" customHeight="1">
      <c r="A17" s="24"/>
      <c r="B17" s="24"/>
      <c r="C17" s="34"/>
      <c r="D17" s="25"/>
      <c r="E17" s="25"/>
      <c r="F17" s="25"/>
      <c r="G17" s="19"/>
      <c r="H17" s="19"/>
      <c r="I17" s="19"/>
      <c r="J17" s="34"/>
    </row>
    <row r="18" spans="1:10">
      <c r="B18" s="42" t="s">
        <v>18</v>
      </c>
      <c r="C18" s="35" t="s">
        <v>36</v>
      </c>
      <c r="D18" s="35" t="s">
        <v>111</v>
      </c>
    </row>
    <row r="19" spans="1:10">
      <c r="B19" s="42"/>
    </row>
    <row r="20" spans="1:10">
      <c r="B20" s="42"/>
    </row>
    <row r="21" spans="1:10">
      <c r="B21" s="42"/>
    </row>
    <row r="22" spans="1:10">
      <c r="B22" s="42"/>
    </row>
  </sheetData>
  <mergeCells count="18">
    <mergeCell ref="C14:J14"/>
    <mergeCell ref="C12:J12"/>
    <mergeCell ref="C13:J13"/>
    <mergeCell ref="E8:E9"/>
    <mergeCell ref="F8:F9"/>
    <mergeCell ref="B11:I11"/>
    <mergeCell ref="I7:I9"/>
    <mergeCell ref="J7:J9"/>
    <mergeCell ref="G1:J1"/>
    <mergeCell ref="A3:J3"/>
    <mergeCell ref="A4:J4"/>
    <mergeCell ref="A5:J5"/>
    <mergeCell ref="B7:B9"/>
    <mergeCell ref="C7:C9"/>
    <mergeCell ref="D7:D9"/>
    <mergeCell ref="E7:F7"/>
    <mergeCell ref="G7:G9"/>
    <mergeCell ref="H7:H9"/>
  </mergeCells>
  <pageMargins left="0.7" right="0.7" top="0.75" bottom="0.75" header="0.3" footer="0.3"/>
  <pageSetup paperSize="9"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8"/>
  <dimension ref="A1:J21"/>
  <sheetViews>
    <sheetView view="pageBreakPreview" zoomScaleNormal="100" zoomScaleSheetLayoutView="100" workbookViewId="0">
      <selection activeCell="A3" sqref="A3:J3"/>
    </sheetView>
  </sheetViews>
  <sheetFormatPr defaultColWidth="9.109375" defaultRowHeight="13.2"/>
  <cols>
    <col min="1" max="1" width="5.44140625" style="207" customWidth="1"/>
    <col min="2" max="2" width="5.5546875" style="207" customWidth="1"/>
    <col min="3" max="3" width="22.6640625" style="207" customWidth="1"/>
    <col min="4" max="4" width="42.44140625" style="207" customWidth="1"/>
    <col min="5" max="5" width="19" style="207" customWidth="1"/>
    <col min="6" max="6" width="18.5546875" style="207" customWidth="1"/>
    <col min="7" max="7" width="10.88671875" style="207" customWidth="1"/>
    <col min="8" max="8" width="8.33203125" style="207" customWidth="1"/>
    <col min="9" max="9" width="15.44140625" style="207" customWidth="1"/>
    <col min="10" max="10" width="16.109375" style="207" customWidth="1"/>
    <col min="11" max="16384" width="9.109375" style="207"/>
  </cols>
  <sheetData>
    <row r="1" spans="1:10" s="2" customFormat="1">
      <c r="B1" s="4"/>
      <c r="C1" s="2" t="str">
        <f>'Część 01'!$C$1</f>
        <v>AGZ.272.7.2025</v>
      </c>
      <c r="D1" s="5"/>
      <c r="E1" s="5"/>
      <c r="F1" s="5"/>
      <c r="G1" s="283" t="s">
        <v>6</v>
      </c>
      <c r="H1" s="283"/>
      <c r="I1" s="283"/>
      <c r="J1" s="283"/>
    </row>
    <row r="2" spans="1:10" s="2" customFormat="1">
      <c r="B2" s="6"/>
      <c r="C2" s="7"/>
      <c r="D2" s="7"/>
      <c r="E2" s="7"/>
      <c r="F2" s="7"/>
      <c r="G2" s="7"/>
      <c r="H2" s="7"/>
      <c r="I2" s="7"/>
      <c r="J2" s="7"/>
    </row>
    <row r="3" spans="1:10" s="2" customFormat="1">
      <c r="A3" s="284" t="s">
        <v>7</v>
      </c>
      <c r="B3" s="284"/>
      <c r="C3" s="284"/>
      <c r="D3" s="284"/>
      <c r="E3" s="284"/>
      <c r="F3" s="284"/>
      <c r="G3" s="284"/>
      <c r="H3" s="284"/>
      <c r="I3" s="284"/>
      <c r="J3" s="284"/>
    </row>
    <row r="4" spans="1:10" s="2" customFormat="1">
      <c r="A4" s="284" t="str">
        <f ca="1">MID(CELL("nazwa_pliku",A1),FIND("]",CELL("nazwa_pliku",A1),1)+1,100)</f>
        <v>Część 08</v>
      </c>
      <c r="B4" s="284"/>
      <c r="C4" s="284"/>
      <c r="D4" s="284"/>
      <c r="E4" s="284"/>
      <c r="F4" s="284"/>
      <c r="G4" s="284"/>
      <c r="H4" s="284"/>
      <c r="I4" s="284"/>
      <c r="J4" s="284"/>
    </row>
    <row r="5" spans="1:10" s="2" customFormat="1" ht="12.75" customHeight="1">
      <c r="A5" s="273" t="s">
        <v>74</v>
      </c>
      <c r="B5" s="273"/>
      <c r="C5" s="273"/>
      <c r="D5" s="273"/>
      <c r="E5" s="273"/>
      <c r="F5" s="273"/>
      <c r="G5" s="273"/>
      <c r="H5" s="273"/>
      <c r="I5" s="273"/>
      <c r="J5" s="273"/>
    </row>
    <row r="6" spans="1:10" s="2" customFormat="1">
      <c r="A6" s="206" t="str">
        <f>HYPERLINK("#'Suma'!A1","wstecz")</f>
        <v>wstecz</v>
      </c>
      <c r="B6" s="8"/>
      <c r="C6" s="222"/>
      <c r="D6" s="223"/>
      <c r="E6" s="8"/>
      <c r="F6" s="8"/>
      <c r="G6" s="8"/>
      <c r="H6" s="8"/>
      <c r="I6" s="8"/>
      <c r="J6" s="8"/>
    </row>
    <row r="7" spans="1:10" s="2" customFormat="1" ht="12.75" customHeight="1">
      <c r="A7" s="300"/>
      <c r="B7" s="297" t="s">
        <v>8</v>
      </c>
      <c r="C7" s="298" t="s">
        <v>9</v>
      </c>
      <c r="D7" s="291" t="s">
        <v>10</v>
      </c>
      <c r="E7" s="291" t="s">
        <v>11</v>
      </c>
      <c r="F7" s="293"/>
      <c r="G7" s="291" t="s">
        <v>12</v>
      </c>
      <c r="H7" s="291" t="s">
        <v>13</v>
      </c>
      <c r="I7" s="294" t="s">
        <v>14</v>
      </c>
      <c r="J7" s="294" t="s">
        <v>15</v>
      </c>
    </row>
    <row r="8" spans="1:10" s="2" customFormat="1" ht="12.75" customHeight="1">
      <c r="A8" s="300"/>
      <c r="B8" s="297"/>
      <c r="C8" s="298"/>
      <c r="D8" s="291"/>
      <c r="E8" s="291" t="s">
        <v>16</v>
      </c>
      <c r="F8" s="291" t="s">
        <v>17</v>
      </c>
      <c r="G8" s="291"/>
      <c r="H8" s="291"/>
      <c r="I8" s="294"/>
      <c r="J8" s="294"/>
    </row>
    <row r="9" spans="1:10" s="2" customFormat="1" ht="12.75" customHeight="1">
      <c r="A9" s="300"/>
      <c r="B9" s="285"/>
      <c r="C9" s="299"/>
      <c r="D9" s="292"/>
      <c r="E9" s="296"/>
      <c r="F9" s="296"/>
      <c r="G9" s="292"/>
      <c r="H9" s="292"/>
      <c r="I9" s="295"/>
      <c r="J9" s="295"/>
    </row>
    <row r="10" spans="1:10" s="2" customFormat="1" ht="92.4">
      <c r="A10" s="102"/>
      <c r="B10" s="92" t="s">
        <v>18</v>
      </c>
      <c r="C10" s="10" t="s">
        <v>74</v>
      </c>
      <c r="D10" s="30" t="s">
        <v>253</v>
      </c>
      <c r="E10" s="11"/>
      <c r="F10" s="11"/>
      <c r="G10" s="192" t="s">
        <v>75</v>
      </c>
      <c r="H10" s="202">
        <v>2</v>
      </c>
      <c r="I10" s="13"/>
      <c r="J10" s="14">
        <f>H10*I10</f>
        <v>0</v>
      </c>
    </row>
    <row r="11" spans="1:10" s="2" customFormat="1" ht="30" customHeight="1">
      <c r="B11" s="309" t="s">
        <v>0</v>
      </c>
      <c r="C11" s="325"/>
      <c r="D11" s="325"/>
      <c r="E11" s="325"/>
      <c r="F11" s="325"/>
      <c r="G11" s="325"/>
      <c r="H11" s="325"/>
      <c r="I11" s="325"/>
      <c r="J11" s="1">
        <f>SUM(J10:J10)</f>
        <v>0</v>
      </c>
    </row>
    <row r="12" spans="1:10" s="2" customFormat="1" ht="33" customHeight="1">
      <c r="B12" s="3" t="s">
        <v>1</v>
      </c>
      <c r="C12" s="277" t="s">
        <v>2</v>
      </c>
      <c r="D12" s="312"/>
      <c r="E12" s="312"/>
      <c r="F12" s="312"/>
      <c r="G12" s="312"/>
      <c r="H12" s="312"/>
      <c r="I12" s="312"/>
      <c r="J12" s="312"/>
    </row>
    <row r="13" spans="1:10" s="2" customFormat="1" ht="33" customHeight="1">
      <c r="B13" s="3" t="s">
        <v>3</v>
      </c>
      <c r="C13" s="279" t="s">
        <v>4</v>
      </c>
      <c r="D13" s="276"/>
      <c r="E13" s="276"/>
      <c r="F13" s="276"/>
      <c r="G13" s="276"/>
      <c r="H13" s="276"/>
      <c r="I13" s="276"/>
      <c r="J13" s="276"/>
    </row>
    <row r="15" spans="1:10" s="32" customFormat="1" ht="11.25" customHeight="1">
      <c r="A15" s="23"/>
      <c r="B15" s="23" t="s">
        <v>34</v>
      </c>
      <c r="C15" s="4"/>
      <c r="D15" s="4"/>
      <c r="E15" s="4"/>
      <c r="F15" s="4"/>
      <c r="G15" s="4"/>
      <c r="H15" s="4"/>
      <c r="I15" s="4"/>
      <c r="J15" s="4"/>
    </row>
    <row r="16" spans="1:10" s="32" customFormat="1" ht="15" customHeight="1">
      <c r="A16" s="24"/>
      <c r="B16" s="24"/>
      <c r="C16" s="34"/>
      <c r="D16" s="25"/>
      <c r="E16" s="25"/>
      <c r="F16" s="25"/>
      <c r="G16" s="19"/>
      <c r="H16" s="19"/>
      <c r="I16" s="19"/>
      <c r="J16" s="34"/>
    </row>
    <row r="17" spans="2:4" ht="15" customHeight="1">
      <c r="B17" s="42" t="s">
        <v>18</v>
      </c>
      <c r="C17" s="28" t="s">
        <v>36</v>
      </c>
      <c r="D17" s="35" t="s">
        <v>76</v>
      </c>
    </row>
    <row r="18" spans="2:4">
      <c r="B18" s="42"/>
    </row>
    <row r="19" spans="2:4">
      <c r="B19" s="42"/>
    </row>
    <row r="20" spans="2:4">
      <c r="B20" s="42"/>
    </row>
    <row r="21" spans="2:4">
      <c r="B21" s="224"/>
    </row>
  </sheetData>
  <mergeCells count="18">
    <mergeCell ref="C13:J13"/>
    <mergeCell ref="G1:J1"/>
    <mergeCell ref="A3:J3"/>
    <mergeCell ref="A4:J4"/>
    <mergeCell ref="B7:B9"/>
    <mergeCell ref="C7:C9"/>
    <mergeCell ref="D7:D9"/>
    <mergeCell ref="E7:F7"/>
    <mergeCell ref="G7:G9"/>
    <mergeCell ref="H7:H9"/>
    <mergeCell ref="I7:I9"/>
    <mergeCell ref="A5:J5"/>
    <mergeCell ref="J7:J9"/>
    <mergeCell ref="E8:E9"/>
    <mergeCell ref="F8:F9"/>
    <mergeCell ref="B11:I11"/>
    <mergeCell ref="C12:J12"/>
    <mergeCell ref="A7:A9"/>
  </mergeCells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26</vt:i4>
      </vt:variant>
      <vt:variant>
        <vt:lpstr>Nazwane zakresy</vt:lpstr>
      </vt:variant>
      <vt:variant>
        <vt:i4>24</vt:i4>
      </vt:variant>
    </vt:vector>
  </HeadingPairs>
  <TitlesOfParts>
    <vt:vector size="50" baseType="lpstr">
      <vt:lpstr>Suma</vt:lpstr>
      <vt:lpstr>Część 01</vt:lpstr>
      <vt:lpstr>Część 02</vt:lpstr>
      <vt:lpstr>Część 03</vt:lpstr>
      <vt:lpstr>Część 04</vt:lpstr>
      <vt:lpstr>Część 05</vt:lpstr>
      <vt:lpstr>Część 06</vt:lpstr>
      <vt:lpstr>Część 07</vt:lpstr>
      <vt:lpstr>Część 08</vt:lpstr>
      <vt:lpstr>Część 09</vt:lpstr>
      <vt:lpstr>Część 10</vt:lpstr>
      <vt:lpstr>Część 11</vt:lpstr>
      <vt:lpstr>Część 12</vt:lpstr>
      <vt:lpstr>Część 13</vt:lpstr>
      <vt:lpstr>Część 14</vt:lpstr>
      <vt:lpstr>Część 15</vt:lpstr>
      <vt:lpstr>Część 16</vt:lpstr>
      <vt:lpstr>Część 17</vt:lpstr>
      <vt:lpstr>Część 18</vt:lpstr>
      <vt:lpstr>Część 19</vt:lpstr>
      <vt:lpstr>Część 20</vt:lpstr>
      <vt:lpstr>Część 21</vt:lpstr>
      <vt:lpstr>Część 22</vt:lpstr>
      <vt:lpstr>Część 23</vt:lpstr>
      <vt:lpstr>Część 24</vt:lpstr>
      <vt:lpstr>Arkusz1</vt:lpstr>
      <vt:lpstr>'Część 01'!Obszar_wydruku</vt:lpstr>
      <vt:lpstr>'Część 02'!Obszar_wydruku</vt:lpstr>
      <vt:lpstr>'Część 03'!Obszar_wydruku</vt:lpstr>
      <vt:lpstr>'Część 04'!Obszar_wydruku</vt:lpstr>
      <vt:lpstr>'Część 05'!Obszar_wydruku</vt:lpstr>
      <vt:lpstr>'Część 06'!Obszar_wydruku</vt:lpstr>
      <vt:lpstr>'Część 07'!Obszar_wydruku</vt:lpstr>
      <vt:lpstr>'Część 08'!Obszar_wydruku</vt:lpstr>
      <vt:lpstr>'Część 09'!Obszar_wydruku</vt:lpstr>
      <vt:lpstr>'Część 10'!Obszar_wydruku</vt:lpstr>
      <vt:lpstr>'Część 11'!Obszar_wydruku</vt:lpstr>
      <vt:lpstr>'Część 12'!Obszar_wydruku</vt:lpstr>
      <vt:lpstr>'Część 13'!Obszar_wydruku</vt:lpstr>
      <vt:lpstr>'Część 14'!Obszar_wydruku</vt:lpstr>
      <vt:lpstr>'Część 15'!Obszar_wydruku</vt:lpstr>
      <vt:lpstr>'Część 16'!Obszar_wydruku</vt:lpstr>
      <vt:lpstr>'Część 17'!Obszar_wydruku</vt:lpstr>
      <vt:lpstr>'Część 18'!Obszar_wydruku</vt:lpstr>
      <vt:lpstr>'Część 19'!Obszar_wydruku</vt:lpstr>
      <vt:lpstr>'Część 20'!Obszar_wydruku</vt:lpstr>
      <vt:lpstr>'Część 21'!Obszar_wydruku</vt:lpstr>
      <vt:lpstr>'Część 22'!Obszar_wydruku</vt:lpstr>
      <vt:lpstr>'Część 23'!Obszar_wydruku</vt:lpstr>
      <vt:lpstr>'Część 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Błach</dc:creator>
  <cp:lastModifiedBy>Aneta Bojdo</cp:lastModifiedBy>
  <cp:lastPrinted>2025-03-13T07:29:41Z</cp:lastPrinted>
  <dcterms:created xsi:type="dcterms:W3CDTF">2022-05-19T07:08:26Z</dcterms:created>
  <dcterms:modified xsi:type="dcterms:W3CDTF">2025-05-15T06:52:10Z</dcterms:modified>
</cp:coreProperties>
</file>