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Z:\dzp\4. Zapytania ofertowe 2025\13-REG-2025 Tonery\2. Dokumenty\"/>
    </mc:Choice>
  </mc:AlternateContent>
  <xr:revisionPtr revIDLastSave="0" documentId="13_ncr:1_{106B01F7-C679-428E-90FC-5010F4A5257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usze i tonery" sheetId="1" r:id="rId1"/>
  </sheets>
  <definedNames>
    <definedName name="_xlnm.Print_Area" localSheetId="0">'Tusze i tonery'!$A$1:$J$169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61" i="1" s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61" i="1" s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I10" i="1" l="1"/>
  <c r="E160" i="1"/>
  <c r="E159" i="1"/>
  <c r="E158" i="1"/>
  <c r="E157" i="1"/>
  <c r="E156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3" i="1"/>
  <c r="E132" i="1"/>
  <c r="E116" i="1"/>
  <c r="E115" i="1"/>
  <c r="E114" i="1"/>
  <c r="E113" i="1"/>
  <c r="E112" i="1"/>
  <c r="E111" i="1"/>
  <c r="E110" i="1"/>
  <c r="E95" i="1"/>
  <c r="E94" i="1"/>
  <c r="E93" i="1"/>
  <c r="E92" i="1"/>
  <c r="E91" i="1"/>
  <c r="E90" i="1"/>
  <c r="E89" i="1"/>
  <c r="E84" i="1"/>
  <c r="E83" i="1"/>
  <c r="E82" i="1"/>
  <c r="E81" i="1"/>
  <c r="E80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6" i="1"/>
  <c r="E55" i="1"/>
  <c r="E50" i="1"/>
  <c r="E49" i="1"/>
  <c r="E48" i="1"/>
  <c r="E47" i="1"/>
  <c r="E45" i="1"/>
  <c r="E44" i="1"/>
  <c r="E43" i="1"/>
  <c r="E42" i="1"/>
  <c r="E41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<sst xmlns="http://schemas.openxmlformats.org/spreadsheetml/2006/main" count="262" uniqueCount="220">
  <si>
    <t>Lp</t>
  </si>
  <si>
    <t>Urządzenie, z którym musi być kompatybilny materiał eksploatacyjny</t>
  </si>
  <si>
    <t xml:space="preserve">Producent </t>
  </si>
  <si>
    <t>Model</t>
  </si>
  <si>
    <t>Brother</t>
  </si>
  <si>
    <t>DCP-7055W WIFI</t>
  </si>
  <si>
    <t>TN-2010</t>
  </si>
  <si>
    <t>MFC-L2712DW</t>
  </si>
  <si>
    <t>TN-2411</t>
  </si>
  <si>
    <t>MFC-L8900CDW; 
mfc-l8690cdn; 
HL-L8360CDW</t>
  </si>
  <si>
    <t>TN-423BK</t>
  </si>
  <si>
    <t>TN-423C</t>
  </si>
  <si>
    <t>TN-423M</t>
  </si>
  <si>
    <t>TN-423Y</t>
  </si>
  <si>
    <t>dcp-b7520dw; 
hl-b2080dw; 
MFC-B7715DW</t>
  </si>
  <si>
    <t>TN-B023</t>
  </si>
  <si>
    <t>MFC-L3770CDW; 
DCP-L3550CDW</t>
  </si>
  <si>
    <t>TN-247BK</t>
  </si>
  <si>
    <t>TN-247C</t>
  </si>
  <si>
    <t>TN-247M</t>
  </si>
  <si>
    <t>TN-247Y</t>
  </si>
  <si>
    <t>Canon</t>
  </si>
  <si>
    <t>I-sensys MF-8360Cdn;
I-sensys MF-8540Cdn</t>
  </si>
  <si>
    <t>718BK (2662B002)</t>
  </si>
  <si>
    <t>718C (2661B002)</t>
  </si>
  <si>
    <t>718M (2660B014)</t>
  </si>
  <si>
    <t>718Y (2659B002)</t>
  </si>
  <si>
    <t>i-SENSYS MF735Cx</t>
  </si>
  <si>
    <t>1254C002 (CRG-046HBK)</t>
  </si>
  <si>
    <t xml:space="preserve">1253C002 (CRG-046HC) </t>
  </si>
  <si>
    <t>1252C002 (CRG-046HM)</t>
  </si>
  <si>
    <t>1251C002 (CRG-046HY)</t>
  </si>
  <si>
    <t>I-SENSYS MF-446 X</t>
  </si>
  <si>
    <t>CRG-057 (3009C002)</t>
  </si>
  <si>
    <t>i-SENSYS MF-744 CDW;
i-SENSYS MF746Cx</t>
  </si>
  <si>
    <t>CRG-055BK (3016C002)</t>
  </si>
  <si>
    <t>CRG-055Y (3013C002)</t>
  </si>
  <si>
    <t>CRG-055M (3014C002)</t>
  </si>
  <si>
    <t>CRG-055C (3015C002)</t>
  </si>
  <si>
    <t>i-SENSYS MF728Cdw; 
i-sensys mf8540cdn</t>
  </si>
  <si>
    <t>CRG-718 B (2662B002AA)</t>
  </si>
  <si>
    <t>CRG-718 Y (2659B002AA, 2659B011AA)</t>
  </si>
  <si>
    <t>CRG-718 C (2661B002AA, 2661B011AA)</t>
  </si>
  <si>
    <t>CRG-718 M (2660B002AA, 2660B011AA)</t>
  </si>
  <si>
    <t>i-SENSYS LBP122dw</t>
  </si>
  <si>
    <t>CRG-071H (5646C002)</t>
  </si>
  <si>
    <t>i-sensys mf542x</t>
  </si>
  <si>
    <t>CRG-056L (3006C002)</t>
  </si>
  <si>
    <t>i-sensys mf657cdw</t>
  </si>
  <si>
    <t>CRG-067H (5106C002)</t>
  </si>
  <si>
    <t>CRG-067H (5103C002)</t>
  </si>
  <si>
    <t>CRG-067H (5105C002)</t>
  </si>
  <si>
    <t>CRG-067H (5104C002)</t>
  </si>
  <si>
    <t>HP</t>
  </si>
  <si>
    <t>LaserJet: 1010; 1015; 1018; 1020; 1022; 3030</t>
  </si>
  <si>
    <t>Q2612A</t>
  </si>
  <si>
    <t>CE278A</t>
  </si>
  <si>
    <t>LaserJet P1102; M 1132 MFP</t>
  </si>
  <si>
    <t>CE285A</t>
  </si>
  <si>
    <t>LaserJet Pro P1566</t>
  </si>
  <si>
    <t>LaserJet Pro M252DW; Color LaserJet M252n</t>
  </si>
  <si>
    <t xml:space="preserve">CF400X </t>
  </si>
  <si>
    <t>CF401X</t>
  </si>
  <si>
    <t xml:space="preserve">CF403X </t>
  </si>
  <si>
    <t xml:space="preserve">CF402X </t>
  </si>
  <si>
    <t>LaserJet Pro m451dn; LaserJet Pro M477fdn</t>
  </si>
  <si>
    <t>CE410A</t>
  </si>
  <si>
    <t>CE411A</t>
  </si>
  <si>
    <t xml:space="preserve">CE412A </t>
  </si>
  <si>
    <t xml:space="preserve">CE413A </t>
  </si>
  <si>
    <t>LaserJet Pro M477fdn</t>
  </si>
  <si>
    <t>CF410X</t>
  </si>
  <si>
    <t>CF411X</t>
  </si>
  <si>
    <t xml:space="preserve">CF413X </t>
  </si>
  <si>
    <t xml:space="preserve">CF412X </t>
  </si>
  <si>
    <t>HP LaserJet Pro M203dn(dw) HP LaserJet Pro M227fdw(sdn; fdn)</t>
  </si>
  <si>
    <t>30X CF230X</t>
  </si>
  <si>
    <t>LASERJET PRO MFP M283 FDW</t>
  </si>
  <si>
    <t>W2210X</t>
  </si>
  <si>
    <t>W2213X</t>
  </si>
  <si>
    <t>W2212X</t>
  </si>
  <si>
    <t>W2211X</t>
  </si>
  <si>
    <t>LASERJET ENTERPRISE M555 DN</t>
  </si>
  <si>
    <t>W2120A</t>
  </si>
  <si>
    <t>W2122A</t>
  </si>
  <si>
    <t>W2121A</t>
  </si>
  <si>
    <t>W2123A</t>
  </si>
  <si>
    <t>LaserJet Pro MFP M479 FDN</t>
  </si>
  <si>
    <t>W2030A</t>
  </si>
  <si>
    <t>W2033A</t>
  </si>
  <si>
    <t>W2032A</t>
  </si>
  <si>
    <t>W2031A</t>
  </si>
  <si>
    <t>Color LaserJet Pro M454dw</t>
  </si>
  <si>
    <t>HP 415X (W2030X)</t>
  </si>
  <si>
    <t>HP 415X (W2032X)</t>
  </si>
  <si>
    <t>HP 415X (W2031X)</t>
  </si>
  <si>
    <t>HP 415X (W2033X)</t>
  </si>
  <si>
    <t>color laserjet cp5225dn</t>
  </si>
  <si>
    <t>Konica Minolta</t>
  </si>
  <si>
    <t>TNP-80K</t>
  </si>
  <si>
    <t>TNP-80Y</t>
  </si>
  <si>
    <t>TNP-80M</t>
  </si>
  <si>
    <t>TNP-80C</t>
  </si>
  <si>
    <t>Bizhub C258</t>
  </si>
  <si>
    <t>TN-324K</t>
  </si>
  <si>
    <t>TN-324M</t>
  </si>
  <si>
    <t>TN-324C</t>
  </si>
  <si>
    <t>TN-324Y</t>
  </si>
  <si>
    <t>Bizhub C257i</t>
  </si>
  <si>
    <t>TN-227K</t>
  </si>
  <si>
    <t>TN-227M</t>
  </si>
  <si>
    <t>TN-227C</t>
  </si>
  <si>
    <t>TN-227Y</t>
  </si>
  <si>
    <t>Bizhub c250i</t>
  </si>
  <si>
    <t>KM TN-328K (AAV8150)</t>
  </si>
  <si>
    <t>KM TN-328M (AAV8350)</t>
  </si>
  <si>
    <t>KM TN-328C (AAV8450)</t>
  </si>
  <si>
    <t>KM TN-328Y (AAV8250)</t>
  </si>
  <si>
    <t>Bizhub C3120i</t>
  </si>
  <si>
    <t>Lexmark</t>
  </si>
  <si>
    <t>MC3224DWE</t>
  </si>
  <si>
    <t>C3220K0</t>
  </si>
  <si>
    <t>C3220C0</t>
  </si>
  <si>
    <t>C3220M0</t>
  </si>
  <si>
    <t>C3220Y0</t>
  </si>
  <si>
    <t>OKI</t>
  </si>
  <si>
    <t>MC853dn</t>
  </si>
  <si>
    <t>B512DN</t>
  </si>
  <si>
    <t>B401d</t>
  </si>
  <si>
    <t>Ricoh</t>
  </si>
  <si>
    <t>SP C250SF - A4 MFP
SP C250SF</t>
  </si>
  <si>
    <t>Xerox</t>
  </si>
  <si>
    <t>WorkCentre 3550</t>
  </si>
  <si>
    <t>106R01531</t>
  </si>
  <si>
    <t>MP250</t>
  </si>
  <si>
    <t>PG-512</t>
  </si>
  <si>
    <t xml:space="preserve">CL-513 </t>
  </si>
  <si>
    <t>Maxify MB2755</t>
  </si>
  <si>
    <t>Epson</t>
  </si>
  <si>
    <t>EcoTank L3050</t>
  </si>
  <si>
    <t>T6641 (C13T66414)</t>
  </si>
  <si>
    <t>T6643 (C13T66434)</t>
  </si>
  <si>
    <t>T6644 (C13T66444) </t>
  </si>
  <si>
    <t>T6642 (C13T66424)</t>
  </si>
  <si>
    <t>EcoTank L3211</t>
  </si>
  <si>
    <t>C13T00S14A</t>
  </si>
  <si>
    <t>C13T00S44A</t>
  </si>
  <si>
    <t>C13T00S24A</t>
  </si>
  <si>
    <t>C13T00S34A</t>
  </si>
  <si>
    <t>DeskJet 3940</t>
  </si>
  <si>
    <t xml:space="preserve">C9351CE </t>
  </si>
  <si>
    <t xml:space="preserve">C9352CE </t>
  </si>
  <si>
    <t>DeskJet: 5940; 6940; 6980, Photosmart 8050</t>
  </si>
  <si>
    <t xml:space="preserve">C9364EE </t>
  </si>
  <si>
    <t xml:space="preserve">C8766EE </t>
  </si>
  <si>
    <t>DeskJet 6540; PSC 1610 all in one; PSC 2355 all in one</t>
  </si>
  <si>
    <t xml:space="preserve">C8765EE </t>
  </si>
  <si>
    <t>DeskJet Ink Advantage 2515; 1515 MFP; 1015 Deskjet InkAdv 4515; HP Deskjet 3545 Ink Advantage WiFi MFP</t>
  </si>
  <si>
    <t xml:space="preserve">CZ101AE </t>
  </si>
  <si>
    <t xml:space="preserve">CZ102AE </t>
  </si>
  <si>
    <t>Deskjet Ink Advantage 2135;
Deskjet Ink Advantage 3635</t>
  </si>
  <si>
    <t>HP 652 (F6V24AE)</t>
  </si>
  <si>
    <t xml:space="preserve">HP 652 (F6V25AE) </t>
  </si>
  <si>
    <t>Deskjet 3639 Advantage</t>
  </si>
  <si>
    <t>F6U68AE  nr 302XL</t>
  </si>
  <si>
    <t>F6U67AE  nr 302XL</t>
  </si>
  <si>
    <t>HP 903 XL (T6M15AE)</t>
  </si>
  <si>
    <t>HP 903 XL (T6M03AE)</t>
  </si>
  <si>
    <t>HP 903 XL (T6M11AE)</t>
  </si>
  <si>
    <t>HP 903 XL (T6M07AE)</t>
  </si>
  <si>
    <t>Smart Tank 515</t>
  </si>
  <si>
    <t>GT53 (1VV21AE)</t>
  </si>
  <si>
    <t>GT52 (M0H54AE)</t>
  </si>
  <si>
    <t>GT52 (M0H55AE)</t>
  </si>
  <si>
    <t>GT52 (M0H56AE)</t>
  </si>
  <si>
    <t>deskjet ink advantage 6075</t>
  </si>
  <si>
    <t>HP 653 (3YM75AE)</t>
  </si>
  <si>
    <t>HP 653 (3YM74AE)</t>
  </si>
  <si>
    <t>Smart Tank 419</t>
  </si>
  <si>
    <t>HP 31 (1VU26AE)</t>
  </si>
  <si>
    <t>HP 31 (1VU27AE)</t>
  </si>
  <si>
    <t>HP 31 (1VU28AE)</t>
  </si>
  <si>
    <t>HP GT51 (M0H57AE)</t>
  </si>
  <si>
    <t>Envy 6020e</t>
  </si>
  <si>
    <t>3YM63AE (305XL)</t>
  </si>
  <si>
    <t>3YM62AE (305XL)</t>
  </si>
  <si>
    <t xml:space="preserve">HP </t>
  </si>
  <si>
    <t>ENVY Inspire 7220e</t>
  </si>
  <si>
    <t>HP 303 XL (T6N04AE)</t>
  </si>
  <si>
    <t>HP 303 XL (T6N03AE)</t>
  </si>
  <si>
    <t>Toshiba</t>
  </si>
  <si>
    <t>Tec B-EV4T-Gs14</t>
  </si>
  <si>
    <t>taśma żywiczna</t>
  </si>
  <si>
    <t>Razem:</t>
  </si>
  <si>
    <t>307A (CE740A)</t>
  </si>
  <si>
    <t>307A (CE741A)</t>
  </si>
  <si>
    <t>307A (CE743A)</t>
  </si>
  <si>
    <t>307A (CE742A)</t>
  </si>
  <si>
    <t>TNP-92K</t>
  </si>
  <si>
    <t>TNP-92Y</t>
  </si>
  <si>
    <t>TNP-92M</t>
  </si>
  <si>
    <t>TNP-92C</t>
  </si>
  <si>
    <t>PGI-1500XLC</t>
  </si>
  <si>
    <t>PGI-1500XLY</t>
  </si>
  <si>
    <t>PGI-1500XLM</t>
  </si>
  <si>
    <t>PGI-1500XLBK</t>
  </si>
  <si>
    <t>PGI-1500 XL CMYK (9182B010)</t>
  </si>
  <si>
    <t>Bizhub C3320i; Bizhub C3321i</t>
  </si>
  <si>
    <t>Formularz asortymentowo-cenowy  13/REG/2025</t>
  </si>
  <si>
    <t>Liczba sztuk</t>
  </si>
  <si>
    <t>Materiał eksploatacyjny oryginalny</t>
  </si>
  <si>
    <t>Stawka podatku Vat [%]</t>
  </si>
  <si>
    <t xml:space="preserve">Załącznik nr 2 do zapytania ofertowego </t>
  </si>
  <si>
    <t>Ważne: Wykonawca zobowiązany jest do wyceny wszystkich wskazanych pozycji tabeli.</t>
  </si>
  <si>
    <t>/podpis osoby upoważnionej/</t>
  </si>
  <si>
    <t>…................................................................</t>
  </si>
  <si>
    <t>Wartość brutto [PLN]</t>
  </si>
  <si>
    <t>Cena jednostkowa netto [PLN]</t>
  </si>
  <si>
    <t>Wartość netto  [PLN]</t>
  </si>
  <si>
    <t>Materiał eksploatacyjny zalecany przez producenta urządzenia-wymagane przez Zamawiającego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</si>
</sst>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_-* #,##0.00_-;\-* #,##0.00_-;_-* \-??_-;_-@_-"/>
    <numFmt numFmtId="165" formatCode="_-* #,##0.00\ _z_ł_-;\-* #,##0.00\ _z_ł_-;_-* \-??\ _z_ł_-;_-@_-"/>
    <numFmt numFmtId="166" formatCode="[$-415]0.000"/>
    <numFmt numFmtId="167" formatCode="_-* #,##0.00&quot; zł&quot;_-;\-* #,##0.00&quot; zł&quot;_-;_-* \-??&quot; zł&quot;_-;_-@_-"/>
    <numFmt numFmtId="168" formatCode="#,##0.00&quot; zł&quot;"/>
    <numFmt numFmtId="169" formatCode="_-* #,##0.00\ _z_ł_-;\-* #,##0.00\ _z_ł_-;_-* &quot;-&quot;??\ _z_ł_-;_-@_-"/>
  </numFmts>
  <fonts count="20">
    <font>
      <sz val="11"/>
      <color rgb="FF000000"/>
      <name val="Calibri"/>
      <family val="2"/>
      <charset val="238"/>
    </font>
    <font>
      <u/>
      <sz val="11"/>
      <color rgb="FF0563C1"/>
      <name val="Czcionka tekstu podstawowego"/>
      <family val="2"/>
      <charset val="238"/>
    </font>
    <font>
      <sz val="11"/>
      <color rgb="FF000000"/>
      <name val="Times New Roman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i/>
      <sz val="11"/>
      <color rgb="FF7F7F7F"/>
      <name val="Calibri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B4C7E7"/>
        <bgColor rgb="FF99CCFF"/>
      </patternFill>
    </fill>
    <fill>
      <patternFill patternType="solid">
        <fgColor rgb="FFE2F0D9"/>
        <bgColor rgb="FFD3F9E2"/>
      </patternFill>
    </fill>
    <fill>
      <patternFill patternType="solid">
        <fgColor theme="0"/>
        <bgColor rgb="FFD3F9E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theme="0" tint="-0.14999847407452621"/>
        <bgColor rgb="FFD3F9E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5" tint="0.39997558519241921"/>
        <bgColor rgb="FF99CC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rgb="FFE2F0D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99CCFF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87">
    <xf numFmtId="0" fontId="0" fillId="0" borderId="0"/>
    <xf numFmtId="164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5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4" fontId="18" fillId="0" borderId="0" applyBorder="0" applyProtection="0"/>
    <xf numFmtId="165" fontId="18" fillId="0" borderId="0" applyBorder="0" applyProtection="0"/>
    <xf numFmtId="0" fontId="1" fillId="0" borderId="0" applyBorder="0" applyProtection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166" fontId="3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5" fillId="0" borderId="0"/>
    <xf numFmtId="0" fontId="18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9" fontId="18" fillId="0" borderId="0" applyBorder="0" applyProtection="0"/>
    <xf numFmtId="0" fontId="6" fillId="0" borderId="0" applyBorder="0" applyProtection="0"/>
    <xf numFmtId="0" fontId="7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8" fontId="18" fillId="0" borderId="0" applyBorder="0" applyProtection="0"/>
  </cellStyleXfs>
  <cellXfs count="82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167" fontId="17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9" fillId="3" borderId="0" xfId="0" applyFont="1" applyFill="1"/>
    <xf numFmtId="167" fontId="12" fillId="2" borderId="4" xfId="0" applyNumberFormat="1" applyFont="1" applyFill="1" applyBorder="1"/>
    <xf numFmtId="0" fontId="9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44" fontId="17" fillId="0" borderId="4" xfId="0" applyNumberFormat="1" applyFont="1" applyBorder="1" applyAlignment="1">
      <alignment vertical="center" wrapText="1"/>
    </xf>
    <xf numFmtId="167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169" fontId="0" fillId="0" borderId="0" xfId="0" applyNumberFormat="1"/>
    <xf numFmtId="0" fontId="17" fillId="4" borderId="4" xfId="0" applyFont="1" applyFill="1" applyBorder="1" applyAlignment="1">
      <alignment vertical="center" wrapText="1"/>
    </xf>
    <xf numFmtId="167" fontId="17" fillId="5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0" fontId="15" fillId="5" borderId="4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/>
    <xf numFmtId="0" fontId="16" fillId="6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49" fontId="15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9" borderId="4" xfId="0" applyFont="1" applyFill="1" applyBorder="1" applyAlignment="1">
      <alignment vertical="center" wrapText="1"/>
    </xf>
    <xf numFmtId="0" fontId="17" fillId="9" borderId="4" xfId="0" applyFont="1" applyFill="1" applyBorder="1" applyAlignment="1">
      <alignment horizontal="left" wrapText="1"/>
    </xf>
    <xf numFmtId="0" fontId="15" fillId="9" borderId="4" xfId="0" applyFont="1" applyFill="1" applyBorder="1" applyAlignment="1" applyProtection="1">
      <alignment horizontal="left" vertical="center" wrapText="1"/>
      <protection locked="0"/>
    </xf>
    <xf numFmtId="0" fontId="15" fillId="9" borderId="5" xfId="0" applyFont="1" applyFill="1" applyBorder="1" applyAlignment="1" applyProtection="1">
      <alignment vertical="center" wrapText="1"/>
      <protection locked="0"/>
    </xf>
    <xf numFmtId="0" fontId="15" fillId="9" borderId="2" xfId="0" applyFont="1" applyFill="1" applyBorder="1" applyAlignment="1" applyProtection="1">
      <alignment vertical="center" wrapText="1"/>
      <protection locked="0"/>
    </xf>
    <xf numFmtId="0" fontId="16" fillId="8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 applyProtection="1">
      <alignment vertical="center"/>
      <protection locked="0"/>
    </xf>
    <xf numFmtId="9" fontId="9" fillId="0" borderId="4" xfId="0" applyNumberFormat="1" applyFont="1" applyBorder="1"/>
    <xf numFmtId="9" fontId="9" fillId="4" borderId="4" xfId="0" applyNumberFormat="1" applyFont="1" applyFill="1" applyBorder="1"/>
    <xf numFmtId="44" fontId="17" fillId="0" borderId="4" xfId="0" applyNumberFormat="1" applyFont="1" applyBorder="1" applyAlignment="1">
      <alignment horizontal="right" vertical="center"/>
    </xf>
    <xf numFmtId="44" fontId="9" fillId="0" borderId="4" xfId="0" applyNumberFormat="1" applyFont="1" applyBorder="1"/>
    <xf numFmtId="0" fontId="15" fillId="0" borderId="4" xfId="0" applyNumberFormat="1" applyFont="1" applyBorder="1" applyAlignment="1" applyProtection="1">
      <alignment horizontal="left" vertical="center" wrapText="1"/>
      <protection locked="0"/>
    </xf>
    <xf numFmtId="44" fontId="9" fillId="0" borderId="4" xfId="0" applyNumberFormat="1" applyFont="1" applyBorder="1" applyAlignment="1">
      <alignment horizontal="center" vertical="center"/>
    </xf>
    <xf numFmtId="49" fontId="11" fillId="1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15" borderId="4" xfId="286" applyNumberFormat="1" applyFont="1" applyFill="1" applyBorder="1" applyAlignment="1" applyProtection="1">
      <alignment horizontal="center" vertical="center" wrapText="1"/>
      <protection locked="0"/>
    </xf>
    <xf numFmtId="0" fontId="12" fillId="13" borderId="4" xfId="0" applyFont="1" applyFill="1" applyBorder="1" applyAlignment="1" applyProtection="1">
      <alignment horizontal="center" vertical="center"/>
      <protection locked="0"/>
    </xf>
    <xf numFmtId="0" fontId="14" fillId="14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2" fillId="7" borderId="6" xfId="0" applyFont="1" applyFill="1" applyBorder="1" applyAlignment="1">
      <alignment horizontal="right"/>
    </xf>
    <xf numFmtId="0" fontId="12" fillId="7" borderId="7" xfId="0" applyFont="1" applyFill="1" applyBorder="1" applyAlignment="1">
      <alignment horizontal="right"/>
    </xf>
    <xf numFmtId="0" fontId="12" fillId="7" borderId="8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5" fillId="8" borderId="5" xfId="0" applyFont="1" applyFill="1" applyBorder="1" applyAlignment="1" applyProtection="1">
      <alignment horizontal="left" vertical="center" wrapText="1"/>
      <protection locked="0"/>
    </xf>
    <xf numFmtId="0" fontId="15" fillId="8" borderId="2" xfId="0" applyFont="1" applyFill="1" applyBorder="1" applyAlignment="1" applyProtection="1">
      <alignment horizontal="left" vertical="center" wrapText="1"/>
      <protection locked="0"/>
    </xf>
    <xf numFmtId="0" fontId="15" fillId="8" borderId="3" xfId="0" applyFont="1" applyFill="1" applyBorder="1" applyAlignment="1" applyProtection="1">
      <alignment horizontal="left" vertical="center" wrapText="1"/>
      <protection locked="0"/>
    </xf>
    <xf numFmtId="0" fontId="17" fillId="8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5" fillId="9" borderId="4" xfId="0" applyFont="1" applyFill="1" applyBorder="1" applyAlignment="1" applyProtection="1">
      <alignment horizontal="left" vertical="center" wrapText="1"/>
      <protection locked="0"/>
    </xf>
    <xf numFmtId="49" fontId="15" fillId="9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8" borderId="4" xfId="0" applyFont="1" applyFill="1" applyBorder="1" applyAlignment="1">
      <alignment vertical="center" wrapText="1"/>
    </xf>
    <xf numFmtId="49" fontId="15" fillId="9" borderId="4" xfId="0" applyNumberFormat="1" applyFont="1" applyFill="1" applyBorder="1" applyAlignment="1" applyProtection="1">
      <alignment vertical="center" wrapText="1"/>
      <protection locked="0"/>
    </xf>
    <xf numFmtId="0" fontId="17" fillId="9" borderId="4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 vertical="center"/>
    </xf>
    <xf numFmtId="0" fontId="11" fillId="11" borderId="6" xfId="286" applyNumberFormat="1" applyFont="1" applyFill="1" applyBorder="1" applyAlignment="1" applyProtection="1">
      <alignment horizontal="center" vertical="center" wrapText="1"/>
      <protection locked="0"/>
    </xf>
    <xf numFmtId="0" fontId="11" fillId="11" borderId="7" xfId="286" applyNumberFormat="1" applyFont="1" applyFill="1" applyBorder="1" applyAlignment="1" applyProtection="1">
      <alignment horizontal="center" vertical="center" wrapText="1"/>
      <protection locked="0"/>
    </xf>
    <xf numFmtId="0" fontId="12" fillId="13" borderId="5" xfId="0" applyFont="1" applyFill="1" applyBorder="1" applyAlignment="1" applyProtection="1">
      <alignment horizontal="center" vertical="center" wrapText="1"/>
      <protection locked="0"/>
    </xf>
    <xf numFmtId="0" fontId="12" fillId="13" borderId="2" xfId="0" applyFont="1" applyFill="1" applyBorder="1" applyAlignment="1" applyProtection="1">
      <alignment horizontal="center" vertical="center" wrapText="1"/>
      <protection locked="0"/>
    </xf>
    <xf numFmtId="0" fontId="12" fillId="13" borderId="3" xfId="0" applyFont="1" applyFill="1" applyBorder="1" applyAlignment="1" applyProtection="1">
      <alignment horizontal="center" vertical="center" wrapText="1"/>
      <protection locked="0"/>
    </xf>
    <xf numFmtId="49" fontId="11" fillId="1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9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5" xfId="0" applyFont="1" applyFill="1" applyBorder="1" applyAlignment="1" applyProtection="1">
      <alignment horizontal="center" vertical="center"/>
      <protection locked="0"/>
    </xf>
    <xf numFmtId="0" fontId="12" fillId="13" borderId="2" xfId="0" applyFont="1" applyFill="1" applyBorder="1" applyAlignment="1" applyProtection="1">
      <alignment horizontal="center" vertical="center"/>
      <protection locked="0"/>
    </xf>
    <xf numFmtId="0" fontId="12" fillId="13" borderId="3" xfId="0" applyFont="1" applyFill="1" applyBorder="1" applyAlignment="1" applyProtection="1">
      <alignment horizontal="center" vertical="center"/>
      <protection locked="0"/>
    </xf>
    <xf numFmtId="0" fontId="12" fillId="14" borderId="5" xfId="0" applyFont="1" applyFill="1" applyBorder="1" applyAlignment="1" applyProtection="1">
      <alignment horizontal="center" vertical="center" wrapText="1"/>
      <protection locked="0"/>
    </xf>
    <xf numFmtId="0" fontId="12" fillId="14" borderId="2" xfId="0" applyFont="1" applyFill="1" applyBorder="1" applyAlignment="1" applyProtection="1">
      <alignment horizontal="center" vertical="center" wrapText="1"/>
      <protection locked="0"/>
    </xf>
    <xf numFmtId="0" fontId="12" fillId="14" borderId="3" xfId="0" applyFont="1" applyFill="1" applyBorder="1" applyAlignment="1" applyProtection="1">
      <alignment horizontal="center" vertical="center" wrapText="1"/>
      <protection locked="0"/>
    </xf>
  </cellXfs>
  <cellStyles count="287">
    <cellStyle name="Dziesiętny 2" xfId="1" xr:uid="{00000000-0005-0000-0000-000000000000}"/>
    <cellStyle name="Dziesiętny 2 10" xfId="2" xr:uid="{00000000-0005-0000-0000-000001000000}"/>
    <cellStyle name="Dziesiętny 2 10 2" xfId="3" xr:uid="{00000000-0005-0000-0000-000002000000}"/>
    <cellStyle name="Dziesiętny 2 11" xfId="4" xr:uid="{00000000-0005-0000-0000-000003000000}"/>
    <cellStyle name="Dziesiętny 2 12" xfId="5" xr:uid="{00000000-0005-0000-0000-000004000000}"/>
    <cellStyle name="Dziesiętny 2 13" xfId="6" xr:uid="{00000000-0005-0000-0000-000005000000}"/>
    <cellStyle name="Dziesiętny 2 14" xfId="7" xr:uid="{00000000-0005-0000-0000-000006000000}"/>
    <cellStyle name="Dziesiętny 2 15" xfId="8" xr:uid="{00000000-0005-0000-0000-000007000000}"/>
    <cellStyle name="Dziesiętny 2 2" xfId="9" xr:uid="{00000000-0005-0000-0000-000008000000}"/>
    <cellStyle name="Dziesiętny 2 2 2" xfId="10" xr:uid="{00000000-0005-0000-0000-000009000000}"/>
    <cellStyle name="Dziesiętny 2 2 2 2" xfId="11" xr:uid="{00000000-0005-0000-0000-00000A000000}"/>
    <cellStyle name="Dziesiętny 2 2 3" xfId="12" xr:uid="{00000000-0005-0000-0000-00000B000000}"/>
    <cellStyle name="Dziesiętny 2 2 3 2" xfId="13" xr:uid="{00000000-0005-0000-0000-00000C000000}"/>
    <cellStyle name="Dziesiętny 2 2 4" xfId="14" xr:uid="{00000000-0005-0000-0000-00000D000000}"/>
    <cellStyle name="Dziesiętny 2 2 4 2" xfId="15" xr:uid="{00000000-0005-0000-0000-00000E000000}"/>
    <cellStyle name="Dziesiętny 2 2 5" xfId="16" xr:uid="{00000000-0005-0000-0000-00000F000000}"/>
    <cellStyle name="Dziesiętny 2 2 5 2" xfId="17" xr:uid="{00000000-0005-0000-0000-000010000000}"/>
    <cellStyle name="Dziesiętny 2 2 6" xfId="18" xr:uid="{00000000-0005-0000-0000-000011000000}"/>
    <cellStyle name="Dziesiętny 2 3" xfId="19" xr:uid="{00000000-0005-0000-0000-000012000000}"/>
    <cellStyle name="Dziesiętny 2 3 2" xfId="20" xr:uid="{00000000-0005-0000-0000-000013000000}"/>
    <cellStyle name="Dziesiętny 2 3 2 2" xfId="21" xr:uid="{00000000-0005-0000-0000-000014000000}"/>
    <cellStyle name="Dziesiętny 2 3 3" xfId="22" xr:uid="{00000000-0005-0000-0000-000015000000}"/>
    <cellStyle name="Dziesiętny 2 4" xfId="23" xr:uid="{00000000-0005-0000-0000-000016000000}"/>
    <cellStyle name="Dziesiętny 2 4 2" xfId="24" xr:uid="{00000000-0005-0000-0000-000017000000}"/>
    <cellStyle name="Dziesiętny 2 5" xfId="25" xr:uid="{00000000-0005-0000-0000-000018000000}"/>
    <cellStyle name="Dziesiętny 2 5 2" xfId="26" xr:uid="{00000000-0005-0000-0000-000019000000}"/>
    <cellStyle name="Dziesiętny 2 6" xfId="27" xr:uid="{00000000-0005-0000-0000-00001A000000}"/>
    <cellStyle name="Dziesiętny 2 6 2" xfId="28" xr:uid="{00000000-0005-0000-0000-00001B000000}"/>
    <cellStyle name="Dziesiętny 2 7" xfId="29" xr:uid="{00000000-0005-0000-0000-00001C000000}"/>
    <cellStyle name="Dziesiętny 2 7 2" xfId="30" xr:uid="{00000000-0005-0000-0000-00001D000000}"/>
    <cellStyle name="Dziesiętny 2 8" xfId="31" xr:uid="{00000000-0005-0000-0000-00001E000000}"/>
    <cellStyle name="Dziesiętny 2 8 2" xfId="32" xr:uid="{00000000-0005-0000-0000-00001F000000}"/>
    <cellStyle name="Dziesiętny 2 9" xfId="33" xr:uid="{00000000-0005-0000-0000-000020000000}"/>
    <cellStyle name="Dziesiętny 2 9 2" xfId="34" xr:uid="{00000000-0005-0000-0000-000021000000}"/>
    <cellStyle name="Dziesiętny 3" xfId="35" xr:uid="{00000000-0005-0000-0000-000022000000}"/>
    <cellStyle name="Dziesiętny 4" xfId="36" xr:uid="{00000000-0005-0000-0000-000023000000}"/>
    <cellStyle name="Dziesiętny 5" xfId="37" xr:uid="{00000000-0005-0000-0000-000024000000}"/>
    <cellStyle name="Dziesiętny 6" xfId="38" xr:uid="{00000000-0005-0000-0000-000025000000}"/>
    <cellStyle name="Dziesiętny 7" xfId="39" xr:uid="{00000000-0005-0000-0000-000026000000}"/>
    <cellStyle name="Dziesiętny 8" xfId="40" xr:uid="{00000000-0005-0000-0000-000027000000}"/>
    <cellStyle name="Dziesiętny 9" xfId="41" xr:uid="{00000000-0005-0000-0000-000028000000}"/>
    <cellStyle name="Excel Built-in Normal" xfId="286" xr:uid="{00000000-0005-0000-0000-000029000000}"/>
    <cellStyle name="Hyperlink 3" xfId="42" xr:uid="{00000000-0005-0000-0000-00002A000000}"/>
    <cellStyle name="Normal 2" xfId="43" xr:uid="{00000000-0005-0000-0000-00002B000000}"/>
    <cellStyle name="Normal 3" xfId="44" xr:uid="{00000000-0005-0000-0000-00002C000000}"/>
    <cellStyle name="Normal 3 2" xfId="45" xr:uid="{00000000-0005-0000-0000-00002D000000}"/>
    <cellStyle name="Normal 3 2 2" xfId="46" xr:uid="{00000000-0005-0000-0000-00002E000000}"/>
    <cellStyle name="Normal 3 2 3" xfId="47" xr:uid="{00000000-0005-0000-0000-00002F000000}"/>
    <cellStyle name="Normal 3 2 4" xfId="48" xr:uid="{00000000-0005-0000-0000-000030000000}"/>
    <cellStyle name="Normal 3 3" xfId="49" xr:uid="{00000000-0005-0000-0000-000031000000}"/>
    <cellStyle name="Normal 3 3 2" xfId="50" xr:uid="{00000000-0005-0000-0000-000032000000}"/>
    <cellStyle name="Normal 3 4" xfId="51" xr:uid="{00000000-0005-0000-0000-000033000000}"/>
    <cellStyle name="Normal 3 5" xfId="52" xr:uid="{00000000-0005-0000-0000-000034000000}"/>
    <cellStyle name="Normal 3 6" xfId="53" xr:uid="{00000000-0005-0000-0000-000035000000}"/>
    <cellStyle name="Normal 3 7" xfId="54" xr:uid="{00000000-0005-0000-0000-000036000000}"/>
    <cellStyle name="Normal 4" xfId="55" xr:uid="{00000000-0005-0000-0000-000037000000}"/>
    <cellStyle name="Normalny" xfId="0" builtinId="0"/>
    <cellStyle name="Normalny 10" xfId="56" xr:uid="{00000000-0005-0000-0000-000039000000}"/>
    <cellStyle name="Normalny 11" xfId="57" xr:uid="{00000000-0005-0000-0000-00003A000000}"/>
    <cellStyle name="Normalny 11 2" xfId="58" xr:uid="{00000000-0005-0000-0000-00003B000000}"/>
    <cellStyle name="Normalny 11 3" xfId="59" xr:uid="{00000000-0005-0000-0000-00003C000000}"/>
    <cellStyle name="Normalny 110" xfId="60" xr:uid="{00000000-0005-0000-0000-00003D000000}"/>
    <cellStyle name="Normalny 12" xfId="61" xr:uid="{00000000-0005-0000-0000-00003E000000}"/>
    <cellStyle name="Normalny 12 2" xfId="62" xr:uid="{00000000-0005-0000-0000-00003F000000}"/>
    <cellStyle name="Normalny 12 3" xfId="63" xr:uid="{00000000-0005-0000-0000-000040000000}"/>
    <cellStyle name="Normalny 13" xfId="64" xr:uid="{00000000-0005-0000-0000-000041000000}"/>
    <cellStyle name="Normalny 13 2" xfId="65" xr:uid="{00000000-0005-0000-0000-000042000000}"/>
    <cellStyle name="Normalny 13 3" xfId="66" xr:uid="{00000000-0005-0000-0000-000043000000}"/>
    <cellStyle name="Normalny 14" xfId="67" xr:uid="{00000000-0005-0000-0000-000044000000}"/>
    <cellStyle name="Normalny 14 2" xfId="68" xr:uid="{00000000-0005-0000-0000-000045000000}"/>
    <cellStyle name="Normalny 14 3" xfId="69" xr:uid="{00000000-0005-0000-0000-000046000000}"/>
    <cellStyle name="Normalny 15" xfId="70" xr:uid="{00000000-0005-0000-0000-000047000000}"/>
    <cellStyle name="Normalny 15 2" xfId="71" xr:uid="{00000000-0005-0000-0000-000048000000}"/>
    <cellStyle name="Normalny 15 3" xfId="72" xr:uid="{00000000-0005-0000-0000-000049000000}"/>
    <cellStyle name="Normalny 16" xfId="73" xr:uid="{00000000-0005-0000-0000-00004A000000}"/>
    <cellStyle name="Normalny 16 2" xfId="74" xr:uid="{00000000-0005-0000-0000-00004B000000}"/>
    <cellStyle name="Normalny 16 3" xfId="75" xr:uid="{00000000-0005-0000-0000-00004C000000}"/>
    <cellStyle name="Normalny 17" xfId="76" xr:uid="{00000000-0005-0000-0000-00004D000000}"/>
    <cellStyle name="Normalny 18" xfId="77" xr:uid="{00000000-0005-0000-0000-00004E000000}"/>
    <cellStyle name="Normalny 2" xfId="78" xr:uid="{00000000-0005-0000-0000-00004F000000}"/>
    <cellStyle name="Normalny 2 10" xfId="79" xr:uid="{00000000-0005-0000-0000-000050000000}"/>
    <cellStyle name="Normalny 2 10 2" xfId="80" xr:uid="{00000000-0005-0000-0000-000051000000}"/>
    <cellStyle name="Normalny 2 11" xfId="81" xr:uid="{00000000-0005-0000-0000-000052000000}"/>
    <cellStyle name="Normalny 2 11 2" xfId="82" xr:uid="{00000000-0005-0000-0000-000053000000}"/>
    <cellStyle name="Normalny 2 12" xfId="83" xr:uid="{00000000-0005-0000-0000-000054000000}"/>
    <cellStyle name="Normalny 2 13" xfId="84" xr:uid="{00000000-0005-0000-0000-000055000000}"/>
    <cellStyle name="Normalny 2 14" xfId="85" xr:uid="{00000000-0005-0000-0000-000056000000}"/>
    <cellStyle name="Normalny 2 15" xfId="86" xr:uid="{00000000-0005-0000-0000-000057000000}"/>
    <cellStyle name="Normalny 2 2" xfId="87" xr:uid="{00000000-0005-0000-0000-000058000000}"/>
    <cellStyle name="Normalny 2 2 10" xfId="88" xr:uid="{00000000-0005-0000-0000-000059000000}"/>
    <cellStyle name="Normalny 2 2 11" xfId="89" xr:uid="{00000000-0005-0000-0000-00005A000000}"/>
    <cellStyle name="Normalny 2 2 12" xfId="90" xr:uid="{00000000-0005-0000-0000-00005B000000}"/>
    <cellStyle name="Normalny 2 2 13" xfId="91" xr:uid="{00000000-0005-0000-0000-00005C000000}"/>
    <cellStyle name="Normalny 2 2 2" xfId="92" xr:uid="{00000000-0005-0000-0000-00005D000000}"/>
    <cellStyle name="Normalny 2 2 3" xfId="93" xr:uid="{00000000-0005-0000-0000-00005E000000}"/>
    <cellStyle name="Normalny 2 2 3 2" xfId="94" xr:uid="{00000000-0005-0000-0000-00005F000000}"/>
    <cellStyle name="Normalny 2 2 3 3" xfId="95" xr:uid="{00000000-0005-0000-0000-000060000000}"/>
    <cellStyle name="Normalny 2 2 3 4" xfId="96" xr:uid="{00000000-0005-0000-0000-000061000000}"/>
    <cellStyle name="Normalny 2 2 4" xfId="97" xr:uid="{00000000-0005-0000-0000-000062000000}"/>
    <cellStyle name="Normalny 2 2 4 2" xfId="98" xr:uid="{00000000-0005-0000-0000-000063000000}"/>
    <cellStyle name="Normalny 2 2 5" xfId="99" xr:uid="{00000000-0005-0000-0000-000064000000}"/>
    <cellStyle name="Normalny 2 2 6" xfId="100" xr:uid="{00000000-0005-0000-0000-000065000000}"/>
    <cellStyle name="Normalny 2 2 7" xfId="101" xr:uid="{00000000-0005-0000-0000-000066000000}"/>
    <cellStyle name="Normalny 2 2 8" xfId="102" xr:uid="{00000000-0005-0000-0000-000067000000}"/>
    <cellStyle name="Normalny 2 2 9" xfId="103" xr:uid="{00000000-0005-0000-0000-000068000000}"/>
    <cellStyle name="Normalny 2 3" xfId="104" xr:uid="{00000000-0005-0000-0000-000069000000}"/>
    <cellStyle name="Normalny 2 3 2" xfId="105" xr:uid="{00000000-0005-0000-0000-00006A000000}"/>
    <cellStyle name="Normalny 2 4" xfId="106" xr:uid="{00000000-0005-0000-0000-00006B000000}"/>
    <cellStyle name="Normalny 2 5" xfId="107" xr:uid="{00000000-0005-0000-0000-00006C000000}"/>
    <cellStyle name="Normalny 2 6" xfId="108" xr:uid="{00000000-0005-0000-0000-00006D000000}"/>
    <cellStyle name="Normalny 2 7" xfId="109" xr:uid="{00000000-0005-0000-0000-00006E000000}"/>
    <cellStyle name="Normalny 2 8" xfId="110" xr:uid="{00000000-0005-0000-0000-00006F000000}"/>
    <cellStyle name="Normalny 2 9" xfId="111" xr:uid="{00000000-0005-0000-0000-000070000000}"/>
    <cellStyle name="Normalny 21" xfId="112" xr:uid="{00000000-0005-0000-0000-000071000000}"/>
    <cellStyle name="Normalny 3" xfId="113" xr:uid="{00000000-0005-0000-0000-000072000000}"/>
    <cellStyle name="Normalny 3 2" xfId="114" xr:uid="{00000000-0005-0000-0000-000073000000}"/>
    <cellStyle name="Normalny 4" xfId="115" xr:uid="{00000000-0005-0000-0000-000074000000}"/>
    <cellStyle name="Normalny 4 3" xfId="116" xr:uid="{00000000-0005-0000-0000-000075000000}"/>
    <cellStyle name="Normalny 5" xfId="117" xr:uid="{00000000-0005-0000-0000-000076000000}"/>
    <cellStyle name="Normalny 6" xfId="118" xr:uid="{00000000-0005-0000-0000-000077000000}"/>
    <cellStyle name="Normalny 6 2" xfId="119" xr:uid="{00000000-0005-0000-0000-000078000000}"/>
    <cellStyle name="Normalny 6 2 2" xfId="120" xr:uid="{00000000-0005-0000-0000-000079000000}"/>
    <cellStyle name="Normalny 6 3" xfId="121" xr:uid="{00000000-0005-0000-0000-00007A000000}"/>
    <cellStyle name="Normalny 6 4" xfId="122" xr:uid="{00000000-0005-0000-0000-00007B000000}"/>
    <cellStyle name="Normalny 6 5" xfId="123" xr:uid="{00000000-0005-0000-0000-00007C000000}"/>
    <cellStyle name="Normalny 6 6" xfId="124" xr:uid="{00000000-0005-0000-0000-00007D000000}"/>
    <cellStyle name="Normalny 7" xfId="125" xr:uid="{00000000-0005-0000-0000-00007E000000}"/>
    <cellStyle name="Normalny 7 2" xfId="126" xr:uid="{00000000-0005-0000-0000-00007F000000}"/>
    <cellStyle name="Normalny 7 2 2" xfId="127" xr:uid="{00000000-0005-0000-0000-000080000000}"/>
    <cellStyle name="Normalny 7 2 3" xfId="128" xr:uid="{00000000-0005-0000-0000-000081000000}"/>
    <cellStyle name="Normalny 7 2 4" xfId="129" xr:uid="{00000000-0005-0000-0000-000082000000}"/>
    <cellStyle name="Normalny 7 3" xfId="130" xr:uid="{00000000-0005-0000-0000-000083000000}"/>
    <cellStyle name="Normalny 7 3 2" xfId="131" xr:uid="{00000000-0005-0000-0000-000084000000}"/>
    <cellStyle name="Normalny 7 4" xfId="132" xr:uid="{00000000-0005-0000-0000-000085000000}"/>
    <cellStyle name="Normalny 7 5" xfId="133" xr:uid="{00000000-0005-0000-0000-000086000000}"/>
    <cellStyle name="Normalny 7 6" xfId="134" xr:uid="{00000000-0005-0000-0000-000087000000}"/>
    <cellStyle name="Normalny 7 7" xfId="135" xr:uid="{00000000-0005-0000-0000-000088000000}"/>
    <cellStyle name="Normalny 70" xfId="136" xr:uid="{00000000-0005-0000-0000-000089000000}"/>
    <cellStyle name="Normalny 8" xfId="137" xr:uid="{00000000-0005-0000-0000-00008A000000}"/>
    <cellStyle name="Normalny 8 2" xfId="138" xr:uid="{00000000-0005-0000-0000-00008B000000}"/>
    <cellStyle name="Normalny 8 2 2" xfId="139" xr:uid="{00000000-0005-0000-0000-00008C000000}"/>
    <cellStyle name="Normalny 8 2 3" xfId="140" xr:uid="{00000000-0005-0000-0000-00008D000000}"/>
    <cellStyle name="Normalny 8 2 4" xfId="141" xr:uid="{00000000-0005-0000-0000-00008E000000}"/>
    <cellStyle name="Normalny 8 3" xfId="142" xr:uid="{00000000-0005-0000-0000-00008F000000}"/>
    <cellStyle name="Normalny 8 3 2" xfId="143" xr:uid="{00000000-0005-0000-0000-000090000000}"/>
    <cellStyle name="Normalny 8 4" xfId="144" xr:uid="{00000000-0005-0000-0000-000091000000}"/>
    <cellStyle name="Normalny 8 5" xfId="145" xr:uid="{00000000-0005-0000-0000-000092000000}"/>
    <cellStyle name="Normalny 8 6" xfId="146" xr:uid="{00000000-0005-0000-0000-000093000000}"/>
    <cellStyle name="Normalny 8 7" xfId="147" xr:uid="{00000000-0005-0000-0000-000094000000}"/>
    <cellStyle name="Normalny 9" xfId="148" xr:uid="{00000000-0005-0000-0000-000095000000}"/>
    <cellStyle name="Procentowy 2" xfId="149" xr:uid="{00000000-0005-0000-0000-000096000000}"/>
    <cellStyle name="Procentowy 2 2" xfId="150" xr:uid="{00000000-0005-0000-0000-000097000000}"/>
    <cellStyle name="Procentowy 2 2 2" xfId="151" xr:uid="{00000000-0005-0000-0000-000098000000}"/>
    <cellStyle name="Procentowy 2 2 3" xfId="152" xr:uid="{00000000-0005-0000-0000-000099000000}"/>
    <cellStyle name="Procentowy 2 2 3 2" xfId="153" xr:uid="{00000000-0005-0000-0000-00009A000000}"/>
    <cellStyle name="Procentowy 2 2 4" xfId="154" xr:uid="{00000000-0005-0000-0000-00009B000000}"/>
    <cellStyle name="Procentowy 2 2 4 2" xfId="155" xr:uid="{00000000-0005-0000-0000-00009C000000}"/>
    <cellStyle name="Procentowy 2 2 5" xfId="156" xr:uid="{00000000-0005-0000-0000-00009D000000}"/>
    <cellStyle name="Procentowy 2 2 6" xfId="157" xr:uid="{00000000-0005-0000-0000-00009E000000}"/>
    <cellStyle name="Procentowy 2 2 7" xfId="158" xr:uid="{00000000-0005-0000-0000-00009F000000}"/>
    <cellStyle name="Procentowy 2 2 8" xfId="159" xr:uid="{00000000-0005-0000-0000-0000A0000000}"/>
    <cellStyle name="Procentowy 2 3" xfId="160" xr:uid="{00000000-0005-0000-0000-0000A1000000}"/>
    <cellStyle name="Procentowy 2 3 2" xfId="161" xr:uid="{00000000-0005-0000-0000-0000A2000000}"/>
    <cellStyle name="Procentowy 2 4" xfId="162" xr:uid="{00000000-0005-0000-0000-0000A3000000}"/>
    <cellStyle name="Procentowy 2 5" xfId="163" xr:uid="{00000000-0005-0000-0000-0000A4000000}"/>
    <cellStyle name="Procentowy 2 6" xfId="164" xr:uid="{00000000-0005-0000-0000-0000A5000000}"/>
    <cellStyle name="Procentowy 2 7" xfId="165" xr:uid="{00000000-0005-0000-0000-0000A6000000}"/>
    <cellStyle name="Procentowy 3" xfId="166" xr:uid="{00000000-0005-0000-0000-0000A7000000}"/>
    <cellStyle name="Procentowy 4" xfId="167" xr:uid="{00000000-0005-0000-0000-0000A8000000}"/>
    <cellStyle name="Procentowy 4 2" xfId="168" xr:uid="{00000000-0005-0000-0000-0000A9000000}"/>
    <cellStyle name="Procentowy 4 2 2" xfId="169" xr:uid="{00000000-0005-0000-0000-0000AA000000}"/>
    <cellStyle name="Procentowy 4 3" xfId="170" xr:uid="{00000000-0005-0000-0000-0000AB000000}"/>
    <cellStyle name="Procentowy 4 3 2" xfId="171" xr:uid="{00000000-0005-0000-0000-0000AC000000}"/>
    <cellStyle name="Procentowy 4 4" xfId="172" xr:uid="{00000000-0005-0000-0000-0000AD000000}"/>
    <cellStyle name="Procentowy 4 5" xfId="173" xr:uid="{00000000-0005-0000-0000-0000AE000000}"/>
    <cellStyle name="Procentowy 4 6" xfId="174" xr:uid="{00000000-0005-0000-0000-0000AF000000}"/>
    <cellStyle name="Procentowy 4 7" xfId="175" xr:uid="{00000000-0005-0000-0000-0000B0000000}"/>
    <cellStyle name="Procentowy 5" xfId="176" xr:uid="{00000000-0005-0000-0000-0000B1000000}"/>
    <cellStyle name="Procentowy 5 2" xfId="177" xr:uid="{00000000-0005-0000-0000-0000B2000000}"/>
    <cellStyle name="Procentowy 5 2 2" xfId="178" xr:uid="{00000000-0005-0000-0000-0000B3000000}"/>
    <cellStyle name="Procentowy 5 3" xfId="179" xr:uid="{00000000-0005-0000-0000-0000B4000000}"/>
    <cellStyle name="Procentowy 5 4" xfId="180" xr:uid="{00000000-0005-0000-0000-0000B5000000}"/>
    <cellStyle name="Procentowy 5 5" xfId="181" xr:uid="{00000000-0005-0000-0000-0000B6000000}"/>
    <cellStyle name="Procentowy 5 6" xfId="182" xr:uid="{00000000-0005-0000-0000-0000B7000000}"/>
    <cellStyle name="Procentowy 6" xfId="183" xr:uid="{00000000-0005-0000-0000-0000B8000000}"/>
    <cellStyle name="Procentowy 6 2" xfId="184" xr:uid="{00000000-0005-0000-0000-0000B9000000}"/>
    <cellStyle name="Procentowy 7" xfId="185" xr:uid="{00000000-0005-0000-0000-0000BA000000}"/>
    <cellStyle name="Procentowy 7 2" xfId="186" xr:uid="{00000000-0005-0000-0000-0000BB000000}"/>
    <cellStyle name="Procentowy 7 2 2" xfId="187" xr:uid="{00000000-0005-0000-0000-0000BC000000}"/>
    <cellStyle name="Procentowy 7 3" xfId="188" xr:uid="{00000000-0005-0000-0000-0000BD000000}"/>
    <cellStyle name="Procentowy 7 3 2" xfId="189" xr:uid="{00000000-0005-0000-0000-0000BE000000}"/>
    <cellStyle name="Procentowy 7 4" xfId="190" xr:uid="{00000000-0005-0000-0000-0000BF000000}"/>
    <cellStyle name="Procentowy 7 5" xfId="191" xr:uid="{00000000-0005-0000-0000-0000C0000000}"/>
    <cellStyle name="Procentowy 7 6" xfId="192" xr:uid="{00000000-0005-0000-0000-0000C1000000}"/>
    <cellStyle name="Procentowy 7 7" xfId="193" xr:uid="{00000000-0005-0000-0000-0000C2000000}"/>
    <cellStyle name="Tekst objaśnienia 2" xfId="194" xr:uid="{00000000-0005-0000-0000-0000C3000000}"/>
    <cellStyle name="Tekst objaśnienia 3" xfId="195" xr:uid="{00000000-0005-0000-0000-0000C4000000}"/>
    <cellStyle name="Walutowy 2" xfId="196" xr:uid="{00000000-0005-0000-0000-0000C5000000}"/>
    <cellStyle name="Walutowy 2 2" xfId="197" xr:uid="{00000000-0005-0000-0000-0000C6000000}"/>
    <cellStyle name="Walutowy 2 2 2" xfId="198" xr:uid="{00000000-0005-0000-0000-0000C7000000}"/>
    <cellStyle name="Walutowy 2 2 2 2" xfId="199" xr:uid="{00000000-0005-0000-0000-0000C8000000}"/>
    <cellStyle name="Walutowy 2 2 2 2 2" xfId="200" xr:uid="{00000000-0005-0000-0000-0000C9000000}"/>
    <cellStyle name="Walutowy 2 2 2 2 2 2" xfId="201" xr:uid="{00000000-0005-0000-0000-0000CA000000}"/>
    <cellStyle name="Walutowy 2 2 2 2 3" xfId="202" xr:uid="{00000000-0005-0000-0000-0000CB000000}"/>
    <cellStyle name="Walutowy 2 2 2 3" xfId="203" xr:uid="{00000000-0005-0000-0000-0000CC000000}"/>
    <cellStyle name="Walutowy 2 2 2 3 2" xfId="204" xr:uid="{00000000-0005-0000-0000-0000CD000000}"/>
    <cellStyle name="Walutowy 2 2 2 4" xfId="205" xr:uid="{00000000-0005-0000-0000-0000CE000000}"/>
    <cellStyle name="Walutowy 2 2 2 4 2" xfId="206" xr:uid="{00000000-0005-0000-0000-0000CF000000}"/>
    <cellStyle name="Walutowy 2 2 2 5" xfId="207" xr:uid="{00000000-0005-0000-0000-0000D0000000}"/>
    <cellStyle name="Walutowy 2 2 2 5 2" xfId="208" xr:uid="{00000000-0005-0000-0000-0000D1000000}"/>
    <cellStyle name="Walutowy 2 2 2 6" xfId="209" xr:uid="{00000000-0005-0000-0000-0000D2000000}"/>
    <cellStyle name="Walutowy 2 2 2 6 2" xfId="210" xr:uid="{00000000-0005-0000-0000-0000D3000000}"/>
    <cellStyle name="Walutowy 2 2 2 7" xfId="211" xr:uid="{00000000-0005-0000-0000-0000D4000000}"/>
    <cellStyle name="Walutowy 2 2 2 8" xfId="212" xr:uid="{00000000-0005-0000-0000-0000D5000000}"/>
    <cellStyle name="Walutowy 2 2 3" xfId="213" xr:uid="{00000000-0005-0000-0000-0000D6000000}"/>
    <cellStyle name="Walutowy 2 2 3 2" xfId="214" xr:uid="{00000000-0005-0000-0000-0000D7000000}"/>
    <cellStyle name="Walutowy 2 2 3 2 2" xfId="215" xr:uid="{00000000-0005-0000-0000-0000D8000000}"/>
    <cellStyle name="Walutowy 2 2 3 3" xfId="216" xr:uid="{00000000-0005-0000-0000-0000D9000000}"/>
    <cellStyle name="Walutowy 2 2 3 3 2" xfId="217" xr:uid="{00000000-0005-0000-0000-0000DA000000}"/>
    <cellStyle name="Walutowy 2 2 3 4" xfId="218" xr:uid="{00000000-0005-0000-0000-0000DB000000}"/>
    <cellStyle name="Walutowy 2 2 3 4 2" xfId="219" xr:uid="{00000000-0005-0000-0000-0000DC000000}"/>
    <cellStyle name="Walutowy 2 2 3 5" xfId="220" xr:uid="{00000000-0005-0000-0000-0000DD000000}"/>
    <cellStyle name="Walutowy 2 2 4" xfId="221" xr:uid="{00000000-0005-0000-0000-0000DE000000}"/>
    <cellStyle name="Walutowy 2 2 4 2" xfId="222" xr:uid="{00000000-0005-0000-0000-0000DF000000}"/>
    <cellStyle name="Walutowy 2 2 4 2 2" xfId="223" xr:uid="{00000000-0005-0000-0000-0000E0000000}"/>
    <cellStyle name="Walutowy 2 2 4 3" xfId="224" xr:uid="{00000000-0005-0000-0000-0000E1000000}"/>
    <cellStyle name="Walutowy 2 2 5" xfId="225" xr:uid="{00000000-0005-0000-0000-0000E2000000}"/>
    <cellStyle name="Walutowy 2 2 5 2" xfId="226" xr:uid="{00000000-0005-0000-0000-0000E3000000}"/>
    <cellStyle name="Walutowy 2 2 6" xfId="227" xr:uid="{00000000-0005-0000-0000-0000E4000000}"/>
    <cellStyle name="Walutowy 2 2 6 2" xfId="228" xr:uid="{00000000-0005-0000-0000-0000E5000000}"/>
    <cellStyle name="Walutowy 2 2 7" xfId="229" xr:uid="{00000000-0005-0000-0000-0000E6000000}"/>
    <cellStyle name="Walutowy 2 2 7 2" xfId="230" xr:uid="{00000000-0005-0000-0000-0000E7000000}"/>
    <cellStyle name="Walutowy 2 2 8" xfId="231" xr:uid="{00000000-0005-0000-0000-0000E8000000}"/>
    <cellStyle name="Walutowy 2 2 8 2" xfId="232" xr:uid="{00000000-0005-0000-0000-0000E9000000}"/>
    <cellStyle name="Walutowy 2 2 9" xfId="233" xr:uid="{00000000-0005-0000-0000-0000EA000000}"/>
    <cellStyle name="Walutowy 2 3" xfId="234" xr:uid="{00000000-0005-0000-0000-0000EB000000}"/>
    <cellStyle name="Walutowy 2 3 2" xfId="235" xr:uid="{00000000-0005-0000-0000-0000EC000000}"/>
    <cellStyle name="Walutowy 2 3 2 2" xfId="236" xr:uid="{00000000-0005-0000-0000-0000ED000000}"/>
    <cellStyle name="Walutowy 2 3 3" xfId="237" xr:uid="{00000000-0005-0000-0000-0000EE000000}"/>
    <cellStyle name="Walutowy 2 4" xfId="238" xr:uid="{00000000-0005-0000-0000-0000EF000000}"/>
    <cellStyle name="Walutowy 2 4 2" xfId="239" xr:uid="{00000000-0005-0000-0000-0000F0000000}"/>
    <cellStyle name="Walutowy 2 5" xfId="240" xr:uid="{00000000-0005-0000-0000-0000F1000000}"/>
    <cellStyle name="Walutowy 2 5 2" xfId="241" xr:uid="{00000000-0005-0000-0000-0000F2000000}"/>
    <cellStyle name="Walutowy 2 6" xfId="242" xr:uid="{00000000-0005-0000-0000-0000F3000000}"/>
    <cellStyle name="Walutowy 2 6 2" xfId="243" xr:uid="{00000000-0005-0000-0000-0000F4000000}"/>
    <cellStyle name="Walutowy 2 7" xfId="244" xr:uid="{00000000-0005-0000-0000-0000F5000000}"/>
    <cellStyle name="Walutowy 2 7 2" xfId="245" xr:uid="{00000000-0005-0000-0000-0000F6000000}"/>
    <cellStyle name="Walutowy 2 8" xfId="246" xr:uid="{00000000-0005-0000-0000-0000F7000000}"/>
    <cellStyle name="Walutowy 3" xfId="247" xr:uid="{00000000-0005-0000-0000-0000F8000000}"/>
    <cellStyle name="Walutowy 3 2" xfId="248" xr:uid="{00000000-0005-0000-0000-0000F9000000}"/>
    <cellStyle name="Walutowy 3 2 2" xfId="249" xr:uid="{00000000-0005-0000-0000-0000FA000000}"/>
    <cellStyle name="Walutowy 3 2 2 2" xfId="250" xr:uid="{00000000-0005-0000-0000-0000FB000000}"/>
    <cellStyle name="Walutowy 3 2 3" xfId="251" xr:uid="{00000000-0005-0000-0000-0000FC000000}"/>
    <cellStyle name="Walutowy 3 2 3 2" xfId="252" xr:uid="{00000000-0005-0000-0000-0000FD000000}"/>
    <cellStyle name="Walutowy 3 2 4" xfId="253" xr:uid="{00000000-0005-0000-0000-0000FE000000}"/>
    <cellStyle name="Walutowy 3 2 4 2" xfId="254" xr:uid="{00000000-0005-0000-0000-0000FF000000}"/>
    <cellStyle name="Walutowy 3 2 5" xfId="255" xr:uid="{00000000-0005-0000-0000-000000010000}"/>
    <cellStyle name="Walutowy 3 3" xfId="256" xr:uid="{00000000-0005-0000-0000-000001010000}"/>
    <cellStyle name="Walutowy 3 3 2" xfId="257" xr:uid="{00000000-0005-0000-0000-000002010000}"/>
    <cellStyle name="Walutowy 3 3 2 2" xfId="258" xr:uid="{00000000-0005-0000-0000-000003010000}"/>
    <cellStyle name="Walutowy 3 3 3" xfId="259" xr:uid="{00000000-0005-0000-0000-000004010000}"/>
    <cellStyle name="Walutowy 3 4" xfId="260" xr:uid="{00000000-0005-0000-0000-000005010000}"/>
    <cellStyle name="Walutowy 3 4 2" xfId="261" xr:uid="{00000000-0005-0000-0000-000006010000}"/>
    <cellStyle name="Walutowy 3 5" xfId="262" xr:uid="{00000000-0005-0000-0000-000007010000}"/>
    <cellStyle name="Walutowy 3 5 2" xfId="263" xr:uid="{00000000-0005-0000-0000-000008010000}"/>
    <cellStyle name="Walutowy 3 6" xfId="264" xr:uid="{00000000-0005-0000-0000-000009010000}"/>
    <cellStyle name="Walutowy 3 6 2" xfId="265" xr:uid="{00000000-0005-0000-0000-00000A010000}"/>
    <cellStyle name="Walutowy 3 7" xfId="266" xr:uid="{00000000-0005-0000-0000-00000B010000}"/>
    <cellStyle name="Walutowy 3 7 2" xfId="267" xr:uid="{00000000-0005-0000-0000-00000C010000}"/>
    <cellStyle name="Walutowy 3 8" xfId="268" xr:uid="{00000000-0005-0000-0000-00000D010000}"/>
    <cellStyle name="Walutowy 4" xfId="269" xr:uid="{00000000-0005-0000-0000-00000E010000}"/>
    <cellStyle name="Walutowy 4 2" xfId="270" xr:uid="{00000000-0005-0000-0000-00000F010000}"/>
    <cellStyle name="Walutowy 4 2 2" xfId="271" xr:uid="{00000000-0005-0000-0000-000010010000}"/>
    <cellStyle name="Walutowy 4 3" xfId="272" xr:uid="{00000000-0005-0000-0000-000011010000}"/>
    <cellStyle name="Walutowy 4 3 2" xfId="273" xr:uid="{00000000-0005-0000-0000-000012010000}"/>
    <cellStyle name="Walutowy 4 4" xfId="274" xr:uid="{00000000-0005-0000-0000-000013010000}"/>
    <cellStyle name="Walutowy 4 4 2" xfId="275" xr:uid="{00000000-0005-0000-0000-000014010000}"/>
    <cellStyle name="Walutowy 4 5" xfId="276" xr:uid="{00000000-0005-0000-0000-000015010000}"/>
    <cellStyle name="Walutowy 5" xfId="277" xr:uid="{00000000-0005-0000-0000-000016010000}"/>
    <cellStyle name="Walutowy 5 2" xfId="278" xr:uid="{00000000-0005-0000-0000-000017010000}"/>
    <cellStyle name="Walutowy 5 2 2" xfId="279" xr:uid="{00000000-0005-0000-0000-000018010000}"/>
    <cellStyle name="Walutowy 5 3" xfId="280" xr:uid="{00000000-0005-0000-0000-000019010000}"/>
    <cellStyle name="Walutowy 6" xfId="281" xr:uid="{00000000-0005-0000-0000-00001A010000}"/>
    <cellStyle name="Walutowy 6 2" xfId="282" xr:uid="{00000000-0005-0000-0000-00001B010000}"/>
    <cellStyle name="Walutowy 7" xfId="283" xr:uid="{00000000-0005-0000-0000-00001C010000}"/>
    <cellStyle name="Walutowy 7 2" xfId="284" xr:uid="{00000000-0005-0000-0000-00001D010000}"/>
    <cellStyle name="Walutowy 8" xfId="285" xr:uid="{00000000-0005-0000-0000-00001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F7F7F"/>
      <rgbColor rgb="FF8FAADC"/>
      <rgbColor rgb="FF993366"/>
      <rgbColor rgb="FFE2F0D9"/>
      <rgbColor rgb="FFCCFFFF"/>
      <rgbColor rgb="FF660066"/>
      <rgbColor rgb="FFFF66FF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3F9E2"/>
      <rgbColor rgb="FFFFFF99"/>
      <rgbColor rgb="FF99CCFF"/>
      <rgbColor rgb="FFEC9BA4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67"/>
  <sheetViews>
    <sheetView tabSelected="1" view="pageBreakPreview" zoomScaleNormal="160" zoomScaleSheetLayoutView="100" workbookViewId="0">
      <pane ySplit="8" topLeftCell="A9" activePane="bottomLeft" state="frozen"/>
      <selection pane="bottomLeft" activeCell="D17" sqref="D17"/>
    </sheetView>
  </sheetViews>
  <sheetFormatPr defaultColWidth="8.7109375" defaultRowHeight="15"/>
  <cols>
    <col min="1" max="1" width="5.28515625" customWidth="1"/>
    <col min="2" max="2" width="11.42578125" customWidth="1"/>
    <col min="3" max="3" width="25.140625" customWidth="1"/>
    <col min="4" max="4" width="24.42578125" customWidth="1"/>
    <col min="5" max="5" width="12.28515625" style="1" customWidth="1"/>
    <col min="6" max="6" width="15.28515625" customWidth="1"/>
    <col min="7" max="7" width="17.7109375" customWidth="1"/>
    <col min="8" max="8" width="12.140625" customWidth="1"/>
    <col min="9" max="9" width="11.7109375" customWidth="1"/>
  </cols>
  <sheetData>
    <row r="1" spans="1:10">
      <c r="G1" s="46" t="s">
        <v>212</v>
      </c>
      <c r="H1" s="46"/>
      <c r="I1" s="46"/>
    </row>
    <row r="3" spans="1:10" ht="18.75" customHeight="1"/>
    <row r="4" spans="1:10" s="2" customFormat="1" ht="17.25" customHeight="1">
      <c r="A4" s="63" t="s">
        <v>208</v>
      </c>
      <c r="B4" s="63"/>
      <c r="C4" s="63"/>
      <c r="D4" s="63"/>
      <c r="E4" s="63"/>
      <c r="F4" s="63"/>
      <c r="G4" s="63"/>
      <c r="H4" s="63"/>
      <c r="I4" s="63"/>
      <c r="J4" s="34"/>
    </row>
    <row r="5" spans="1:10" s="3" customFormat="1" ht="13.5" customHeight="1">
      <c r="A5" s="69" t="s">
        <v>0</v>
      </c>
      <c r="B5" s="72" t="s">
        <v>1</v>
      </c>
      <c r="C5" s="73"/>
      <c r="D5" s="69" t="s">
        <v>219</v>
      </c>
      <c r="E5" s="76" t="s">
        <v>209</v>
      </c>
      <c r="F5" s="66" t="s">
        <v>217</v>
      </c>
      <c r="G5" s="66" t="s">
        <v>218</v>
      </c>
      <c r="H5" s="79" t="s">
        <v>211</v>
      </c>
      <c r="I5" s="79" t="s">
        <v>216</v>
      </c>
      <c r="J5" s="35"/>
    </row>
    <row r="6" spans="1:10" s="3" customFormat="1" ht="12.75" customHeight="1">
      <c r="A6" s="70"/>
      <c r="B6" s="74"/>
      <c r="C6" s="75"/>
      <c r="D6" s="70"/>
      <c r="E6" s="77"/>
      <c r="F6" s="67"/>
      <c r="G6" s="67"/>
      <c r="H6" s="80"/>
      <c r="I6" s="80"/>
    </row>
    <row r="7" spans="1:10" s="3" customFormat="1" ht="26.25" customHeight="1">
      <c r="A7" s="71"/>
      <c r="B7" s="42" t="s">
        <v>2</v>
      </c>
      <c r="C7" s="42" t="s">
        <v>3</v>
      </c>
      <c r="D7" s="71"/>
      <c r="E7" s="78"/>
      <c r="F7" s="68"/>
      <c r="G7" s="68"/>
      <c r="H7" s="81"/>
      <c r="I7" s="81"/>
    </row>
    <row r="8" spans="1:10" s="4" customFormat="1" ht="12.75">
      <c r="A8" s="43">
        <v>1</v>
      </c>
      <c r="B8" s="43">
        <v>2</v>
      </c>
      <c r="C8" s="43">
        <v>3</v>
      </c>
      <c r="D8" s="43">
        <v>4</v>
      </c>
      <c r="E8" s="44">
        <v>5</v>
      </c>
      <c r="F8" s="43">
        <v>6</v>
      </c>
      <c r="G8" s="43">
        <v>7</v>
      </c>
      <c r="H8" s="45">
        <v>8</v>
      </c>
      <c r="I8" s="45">
        <v>9</v>
      </c>
    </row>
    <row r="9" spans="1:10" s="4" customFormat="1" ht="12.75" customHeight="1">
      <c r="A9" s="64" t="s">
        <v>210</v>
      </c>
      <c r="B9" s="65"/>
      <c r="C9" s="65"/>
      <c r="D9" s="65"/>
      <c r="E9" s="65"/>
      <c r="F9" s="65"/>
      <c r="G9" s="65"/>
      <c r="H9" s="65"/>
      <c r="I9" s="65"/>
    </row>
    <row r="10" spans="1:10" s="2" customFormat="1" ht="12.75">
      <c r="A10" s="5">
        <v>1</v>
      </c>
      <c r="B10" s="27" t="s">
        <v>4</v>
      </c>
      <c r="C10" s="27" t="s">
        <v>5</v>
      </c>
      <c r="D10" s="16" t="s">
        <v>6</v>
      </c>
      <c r="E10" s="24">
        <f>2</f>
        <v>2</v>
      </c>
      <c r="F10" s="7"/>
      <c r="G10" s="38">
        <f>E10*F10</f>
        <v>0</v>
      </c>
      <c r="H10" s="36"/>
      <c r="I10" s="39">
        <f>G10+G10*H10</f>
        <v>0</v>
      </c>
    </row>
    <row r="11" spans="1:10" s="2" customFormat="1" ht="12.75" customHeight="1">
      <c r="A11" s="5">
        <v>2</v>
      </c>
      <c r="B11" s="30" t="s">
        <v>4</v>
      </c>
      <c r="C11" s="30" t="s">
        <v>7</v>
      </c>
      <c r="D11" s="17" t="s">
        <v>8</v>
      </c>
      <c r="E11" s="24">
        <f>1</f>
        <v>1</v>
      </c>
      <c r="F11" s="7"/>
      <c r="G11" s="38">
        <f t="shared" ref="G11:G74" si="0">E11*F11</f>
        <v>0</v>
      </c>
      <c r="H11" s="36"/>
      <c r="I11" s="39">
        <f t="shared" ref="I11:I74" si="1">G11+G11*H11</f>
        <v>0</v>
      </c>
    </row>
    <row r="12" spans="1:10" s="2" customFormat="1" ht="12.75">
      <c r="A12" s="5">
        <v>3</v>
      </c>
      <c r="B12" s="58" t="s">
        <v>4</v>
      </c>
      <c r="C12" s="58" t="s">
        <v>9</v>
      </c>
      <c r="D12" s="8" t="s">
        <v>10</v>
      </c>
      <c r="E12" s="24">
        <f>2+2+1+2+1+1+3</f>
        <v>12</v>
      </c>
      <c r="F12" s="7"/>
      <c r="G12" s="38">
        <f t="shared" si="0"/>
        <v>0</v>
      </c>
      <c r="H12" s="36"/>
      <c r="I12" s="39">
        <f t="shared" si="1"/>
        <v>0</v>
      </c>
    </row>
    <row r="13" spans="1:10" s="2" customFormat="1" ht="12.75">
      <c r="A13" s="5">
        <v>4</v>
      </c>
      <c r="B13" s="58"/>
      <c r="C13" s="58"/>
      <c r="D13" s="8" t="s">
        <v>11</v>
      </c>
      <c r="E13" s="24">
        <f>1+2+1+2+1+1</f>
        <v>8</v>
      </c>
      <c r="F13" s="7"/>
      <c r="G13" s="38">
        <f t="shared" si="0"/>
        <v>0</v>
      </c>
      <c r="H13" s="36"/>
      <c r="I13" s="39">
        <f t="shared" si="1"/>
        <v>0</v>
      </c>
    </row>
    <row r="14" spans="1:10" s="2" customFormat="1" ht="12.75">
      <c r="A14" s="5">
        <v>5</v>
      </c>
      <c r="B14" s="58"/>
      <c r="C14" s="58"/>
      <c r="D14" s="8" t="s">
        <v>12</v>
      </c>
      <c r="E14" s="24">
        <f>1+2+1+2+1+1</f>
        <v>8</v>
      </c>
      <c r="F14" s="7"/>
      <c r="G14" s="38">
        <f t="shared" si="0"/>
        <v>0</v>
      </c>
      <c r="H14" s="36"/>
      <c r="I14" s="39">
        <f t="shared" si="1"/>
        <v>0</v>
      </c>
    </row>
    <row r="15" spans="1:10" s="2" customFormat="1" ht="12.75">
      <c r="A15" s="5">
        <v>6</v>
      </c>
      <c r="B15" s="58"/>
      <c r="C15" s="58"/>
      <c r="D15" s="8" t="s">
        <v>13</v>
      </c>
      <c r="E15" s="24">
        <f>1+2+1+2+1+1</f>
        <v>8</v>
      </c>
      <c r="F15" s="7"/>
      <c r="G15" s="38">
        <f t="shared" si="0"/>
        <v>0</v>
      </c>
      <c r="H15" s="36"/>
      <c r="I15" s="39">
        <f t="shared" si="1"/>
        <v>0</v>
      </c>
    </row>
    <row r="16" spans="1:10" s="2" customFormat="1" ht="38.25">
      <c r="A16" s="5">
        <v>7</v>
      </c>
      <c r="B16" s="28" t="s">
        <v>4</v>
      </c>
      <c r="C16" s="29" t="s">
        <v>14</v>
      </c>
      <c r="D16" s="9" t="s">
        <v>15</v>
      </c>
      <c r="E16" s="24">
        <f>2</f>
        <v>2</v>
      </c>
      <c r="F16" s="7"/>
      <c r="G16" s="38">
        <f t="shared" si="0"/>
        <v>0</v>
      </c>
      <c r="H16" s="36"/>
      <c r="I16" s="41">
        <f t="shared" si="1"/>
        <v>0</v>
      </c>
    </row>
    <row r="17" spans="1:9" s="2" customFormat="1" ht="12.75" customHeight="1">
      <c r="A17" s="5">
        <v>8</v>
      </c>
      <c r="B17" s="62" t="s">
        <v>4</v>
      </c>
      <c r="C17" s="62" t="s">
        <v>16</v>
      </c>
      <c r="D17" s="8" t="s">
        <v>17</v>
      </c>
      <c r="E17" s="24">
        <f>2+2</f>
        <v>4</v>
      </c>
      <c r="F17" s="7"/>
      <c r="G17" s="38">
        <f t="shared" si="0"/>
        <v>0</v>
      </c>
      <c r="H17" s="36"/>
      <c r="I17" s="39">
        <f t="shared" si="1"/>
        <v>0</v>
      </c>
    </row>
    <row r="18" spans="1:9" s="2" customFormat="1" ht="12.75">
      <c r="A18" s="5">
        <v>9</v>
      </c>
      <c r="B18" s="62"/>
      <c r="C18" s="62"/>
      <c r="D18" s="8" t="s">
        <v>18</v>
      </c>
      <c r="E18" s="24">
        <v>1</v>
      </c>
      <c r="F18" s="7"/>
      <c r="G18" s="38">
        <f t="shared" si="0"/>
        <v>0</v>
      </c>
      <c r="H18" s="36"/>
      <c r="I18" s="39">
        <f t="shared" si="1"/>
        <v>0</v>
      </c>
    </row>
    <row r="19" spans="1:9" s="2" customFormat="1" ht="12.75">
      <c r="A19" s="5">
        <v>10</v>
      </c>
      <c r="B19" s="62"/>
      <c r="C19" s="62"/>
      <c r="D19" s="8" t="s">
        <v>19</v>
      </c>
      <c r="E19" s="24">
        <v>1</v>
      </c>
      <c r="F19" s="7"/>
      <c r="G19" s="38">
        <f t="shared" si="0"/>
        <v>0</v>
      </c>
      <c r="H19" s="36"/>
      <c r="I19" s="39">
        <f t="shared" si="1"/>
        <v>0</v>
      </c>
    </row>
    <row r="20" spans="1:9" s="2" customFormat="1" ht="12.75">
      <c r="A20" s="5">
        <v>11</v>
      </c>
      <c r="B20" s="62"/>
      <c r="C20" s="62"/>
      <c r="D20" s="8" t="s">
        <v>20</v>
      </c>
      <c r="E20" s="24">
        <v>1</v>
      </c>
      <c r="F20" s="7"/>
      <c r="G20" s="38">
        <f t="shared" si="0"/>
        <v>0</v>
      </c>
      <c r="H20" s="36"/>
      <c r="I20" s="39">
        <f t="shared" si="1"/>
        <v>0</v>
      </c>
    </row>
    <row r="21" spans="1:9" s="2" customFormat="1" ht="12.75" customHeight="1">
      <c r="A21" s="5">
        <v>12</v>
      </c>
      <c r="B21" s="59" t="s">
        <v>21</v>
      </c>
      <c r="C21" s="59" t="s">
        <v>22</v>
      </c>
      <c r="D21" s="6" t="s">
        <v>23</v>
      </c>
      <c r="E21" s="24">
        <f>1+2+2+1</f>
        <v>6</v>
      </c>
      <c r="F21" s="7"/>
      <c r="G21" s="38">
        <f t="shared" si="0"/>
        <v>0</v>
      </c>
      <c r="H21" s="36"/>
      <c r="I21" s="39">
        <f t="shared" si="1"/>
        <v>0</v>
      </c>
    </row>
    <row r="22" spans="1:9" s="2" customFormat="1" ht="12.75">
      <c r="A22" s="5">
        <v>13</v>
      </c>
      <c r="B22" s="59"/>
      <c r="C22" s="59"/>
      <c r="D22" s="6" t="s">
        <v>24</v>
      </c>
      <c r="E22" s="24">
        <f>1+1</f>
        <v>2</v>
      </c>
      <c r="F22" s="7"/>
      <c r="G22" s="38">
        <f t="shared" si="0"/>
        <v>0</v>
      </c>
      <c r="H22" s="36"/>
      <c r="I22" s="39">
        <f t="shared" si="1"/>
        <v>0</v>
      </c>
    </row>
    <row r="23" spans="1:9" s="2" customFormat="1" ht="12.75">
      <c r="A23" s="5">
        <v>14</v>
      </c>
      <c r="B23" s="59"/>
      <c r="C23" s="59"/>
      <c r="D23" s="6" t="s">
        <v>25</v>
      </c>
      <c r="E23" s="24">
        <f>1+1</f>
        <v>2</v>
      </c>
      <c r="F23" s="7"/>
      <c r="G23" s="38">
        <f t="shared" si="0"/>
        <v>0</v>
      </c>
      <c r="H23" s="36"/>
      <c r="I23" s="39">
        <f t="shared" si="1"/>
        <v>0</v>
      </c>
    </row>
    <row r="24" spans="1:9" s="2" customFormat="1" ht="12.75">
      <c r="A24" s="5">
        <v>15</v>
      </c>
      <c r="B24" s="59"/>
      <c r="C24" s="59"/>
      <c r="D24" s="6" t="s">
        <v>26</v>
      </c>
      <c r="E24" s="24">
        <f>1+1</f>
        <v>2</v>
      </c>
      <c r="F24" s="7"/>
      <c r="G24" s="38">
        <f t="shared" si="0"/>
        <v>0</v>
      </c>
      <c r="H24" s="36"/>
      <c r="I24" s="39">
        <f t="shared" si="1"/>
        <v>0</v>
      </c>
    </row>
    <row r="25" spans="1:9" s="2" customFormat="1" ht="12.75" customHeight="1">
      <c r="A25" s="5">
        <v>16</v>
      </c>
      <c r="B25" s="59" t="s">
        <v>21</v>
      </c>
      <c r="C25" s="59" t="s">
        <v>27</v>
      </c>
      <c r="D25" s="6" t="s">
        <v>28</v>
      </c>
      <c r="E25" s="24">
        <f>1+1</f>
        <v>2</v>
      </c>
      <c r="F25" s="7"/>
      <c r="G25" s="38">
        <f t="shared" si="0"/>
        <v>0</v>
      </c>
      <c r="H25" s="36"/>
      <c r="I25" s="39">
        <f t="shared" si="1"/>
        <v>0</v>
      </c>
    </row>
    <row r="26" spans="1:9" s="2" customFormat="1" ht="12.75">
      <c r="A26" s="5">
        <v>17</v>
      </c>
      <c r="B26" s="59"/>
      <c r="C26" s="59"/>
      <c r="D26" s="6" t="s">
        <v>29</v>
      </c>
      <c r="E26" s="24">
        <v>1</v>
      </c>
      <c r="F26" s="7"/>
      <c r="G26" s="38">
        <f t="shared" si="0"/>
        <v>0</v>
      </c>
      <c r="H26" s="36"/>
      <c r="I26" s="39">
        <f t="shared" si="1"/>
        <v>0</v>
      </c>
    </row>
    <row r="27" spans="1:9" s="2" customFormat="1" ht="12.75">
      <c r="A27" s="5">
        <v>18</v>
      </c>
      <c r="B27" s="59"/>
      <c r="C27" s="59"/>
      <c r="D27" s="6" t="s">
        <v>30</v>
      </c>
      <c r="E27" s="24">
        <f>1</f>
        <v>1</v>
      </c>
      <c r="F27" s="7"/>
      <c r="G27" s="38">
        <f t="shared" si="0"/>
        <v>0</v>
      </c>
      <c r="H27" s="36"/>
      <c r="I27" s="39">
        <f t="shared" si="1"/>
        <v>0</v>
      </c>
    </row>
    <row r="28" spans="1:9" s="2" customFormat="1" ht="12.75">
      <c r="A28" s="5">
        <v>19</v>
      </c>
      <c r="B28" s="59"/>
      <c r="C28" s="59"/>
      <c r="D28" s="6" t="s">
        <v>31</v>
      </c>
      <c r="E28" s="24">
        <f>1</f>
        <v>1</v>
      </c>
      <c r="F28" s="7"/>
      <c r="G28" s="38">
        <f t="shared" si="0"/>
        <v>0</v>
      </c>
      <c r="H28" s="36"/>
      <c r="I28" s="39">
        <f t="shared" si="1"/>
        <v>0</v>
      </c>
    </row>
    <row r="29" spans="1:9" s="2" customFormat="1" ht="12.75">
      <c r="A29" s="5">
        <v>20</v>
      </c>
      <c r="B29" s="27" t="s">
        <v>21</v>
      </c>
      <c r="C29" s="27" t="s">
        <v>32</v>
      </c>
      <c r="D29" s="6" t="s">
        <v>33</v>
      </c>
      <c r="E29" s="24">
        <f>2+1</f>
        <v>3</v>
      </c>
      <c r="F29" s="7"/>
      <c r="G29" s="38">
        <f t="shared" si="0"/>
        <v>0</v>
      </c>
      <c r="H29" s="36"/>
      <c r="I29" s="39">
        <f t="shared" si="1"/>
        <v>0</v>
      </c>
    </row>
    <row r="30" spans="1:9" s="2" customFormat="1" ht="12.75" customHeight="1">
      <c r="A30" s="5">
        <v>21</v>
      </c>
      <c r="B30" s="59" t="s">
        <v>21</v>
      </c>
      <c r="C30" s="59" t="s">
        <v>34</v>
      </c>
      <c r="D30" s="6" t="s">
        <v>35</v>
      </c>
      <c r="E30" s="24">
        <f>3</f>
        <v>3</v>
      </c>
      <c r="F30" s="7"/>
      <c r="G30" s="38">
        <f t="shared" si="0"/>
        <v>0</v>
      </c>
      <c r="H30" s="36"/>
      <c r="I30" s="39">
        <f t="shared" si="1"/>
        <v>0</v>
      </c>
    </row>
    <row r="31" spans="1:9" s="2" customFormat="1" ht="12.75">
      <c r="A31" s="5">
        <v>22</v>
      </c>
      <c r="B31" s="59"/>
      <c r="C31" s="59"/>
      <c r="D31" s="6" t="s">
        <v>36</v>
      </c>
      <c r="E31" s="24">
        <f>2</f>
        <v>2</v>
      </c>
      <c r="F31" s="7"/>
      <c r="G31" s="38">
        <f t="shared" si="0"/>
        <v>0</v>
      </c>
      <c r="H31" s="36"/>
      <c r="I31" s="39">
        <f t="shared" si="1"/>
        <v>0</v>
      </c>
    </row>
    <row r="32" spans="1:9" s="2" customFormat="1" ht="12.75">
      <c r="A32" s="5">
        <v>23</v>
      </c>
      <c r="B32" s="59"/>
      <c r="C32" s="59"/>
      <c r="D32" s="6" t="s">
        <v>37</v>
      </c>
      <c r="E32" s="24">
        <f>1</f>
        <v>1</v>
      </c>
      <c r="F32" s="7"/>
      <c r="G32" s="38">
        <f t="shared" si="0"/>
        <v>0</v>
      </c>
      <c r="H32" s="36"/>
      <c r="I32" s="39">
        <f t="shared" si="1"/>
        <v>0</v>
      </c>
    </row>
    <row r="33" spans="1:9" s="2" customFormat="1" ht="12.75">
      <c r="A33" s="5">
        <v>24</v>
      </c>
      <c r="B33" s="59"/>
      <c r="C33" s="59"/>
      <c r="D33" s="6" t="s">
        <v>38</v>
      </c>
      <c r="E33" s="24">
        <f>1</f>
        <v>1</v>
      </c>
      <c r="F33" s="7"/>
      <c r="G33" s="38">
        <f t="shared" si="0"/>
        <v>0</v>
      </c>
      <c r="H33" s="36"/>
      <c r="I33" s="39">
        <f t="shared" si="1"/>
        <v>0</v>
      </c>
    </row>
    <row r="34" spans="1:9" s="2" customFormat="1" ht="12.75" customHeight="1">
      <c r="A34" s="5">
        <v>25</v>
      </c>
      <c r="B34" s="62" t="s">
        <v>21</v>
      </c>
      <c r="C34" s="62" t="s">
        <v>39</v>
      </c>
      <c r="D34" s="6" t="s">
        <v>40</v>
      </c>
      <c r="E34" s="24">
        <f>1</f>
        <v>1</v>
      </c>
      <c r="F34" s="7"/>
      <c r="G34" s="38">
        <f t="shared" si="0"/>
        <v>0</v>
      </c>
      <c r="H34" s="36"/>
      <c r="I34" s="39">
        <f t="shared" si="1"/>
        <v>0</v>
      </c>
    </row>
    <row r="35" spans="1:9" s="2" customFormat="1" ht="25.5">
      <c r="A35" s="5">
        <v>26</v>
      </c>
      <c r="B35" s="62"/>
      <c r="C35" s="62"/>
      <c r="D35" s="6" t="s">
        <v>41</v>
      </c>
      <c r="E35" s="24">
        <f>1</f>
        <v>1</v>
      </c>
      <c r="F35" s="7"/>
      <c r="G35" s="38">
        <f t="shared" si="0"/>
        <v>0</v>
      </c>
      <c r="H35" s="36"/>
      <c r="I35" s="39">
        <f t="shared" si="1"/>
        <v>0</v>
      </c>
    </row>
    <row r="36" spans="1:9" s="2" customFormat="1" ht="25.5">
      <c r="A36" s="5">
        <v>27</v>
      </c>
      <c r="B36" s="62"/>
      <c r="C36" s="62"/>
      <c r="D36" s="6" t="s">
        <v>42</v>
      </c>
      <c r="E36" s="24">
        <f>1</f>
        <v>1</v>
      </c>
      <c r="F36" s="7"/>
      <c r="G36" s="38">
        <f t="shared" si="0"/>
        <v>0</v>
      </c>
      <c r="H36" s="36"/>
      <c r="I36" s="39">
        <f t="shared" si="1"/>
        <v>0</v>
      </c>
    </row>
    <row r="37" spans="1:9" s="2" customFormat="1" ht="25.5">
      <c r="A37" s="5">
        <v>28</v>
      </c>
      <c r="B37" s="62"/>
      <c r="C37" s="62"/>
      <c r="D37" s="6" t="s">
        <v>43</v>
      </c>
      <c r="E37" s="24">
        <f>1</f>
        <v>1</v>
      </c>
      <c r="F37" s="7"/>
      <c r="G37" s="38">
        <f t="shared" si="0"/>
        <v>0</v>
      </c>
      <c r="H37" s="36"/>
      <c r="I37" s="39">
        <f t="shared" si="1"/>
        <v>0</v>
      </c>
    </row>
    <row r="38" spans="1:9" s="2" customFormat="1" ht="12.75">
      <c r="A38" s="5">
        <v>29</v>
      </c>
      <c r="B38" s="29" t="s">
        <v>21</v>
      </c>
      <c r="C38" s="29" t="s">
        <v>44</v>
      </c>
      <c r="D38" s="6" t="s">
        <v>45</v>
      </c>
      <c r="E38" s="24">
        <f>1</f>
        <v>1</v>
      </c>
      <c r="F38" s="7"/>
      <c r="G38" s="38">
        <f t="shared" si="0"/>
        <v>0</v>
      </c>
      <c r="H38" s="36"/>
      <c r="I38" s="39">
        <f t="shared" si="1"/>
        <v>0</v>
      </c>
    </row>
    <row r="39" spans="1:9" s="2" customFormat="1" ht="12.75">
      <c r="A39" s="5">
        <v>30</v>
      </c>
      <c r="B39" s="29" t="s">
        <v>21</v>
      </c>
      <c r="C39" s="29" t="s">
        <v>46</v>
      </c>
      <c r="D39" s="6" t="s">
        <v>47</v>
      </c>
      <c r="E39" s="24">
        <f>1</f>
        <v>1</v>
      </c>
      <c r="F39" s="7"/>
      <c r="G39" s="38">
        <f t="shared" si="0"/>
        <v>0</v>
      </c>
      <c r="H39" s="36"/>
      <c r="I39" s="39">
        <f t="shared" si="1"/>
        <v>0</v>
      </c>
    </row>
    <row r="40" spans="1:9" s="2" customFormat="1" ht="12.75" customHeight="1">
      <c r="A40" s="5">
        <v>31</v>
      </c>
      <c r="B40" s="62" t="s">
        <v>21</v>
      </c>
      <c r="C40" s="62" t="s">
        <v>48</v>
      </c>
      <c r="D40" s="6" t="s">
        <v>49</v>
      </c>
      <c r="E40" s="24">
        <v>1</v>
      </c>
      <c r="F40" s="7"/>
      <c r="G40" s="38">
        <f t="shared" si="0"/>
        <v>0</v>
      </c>
      <c r="H40" s="36"/>
      <c r="I40" s="39">
        <f t="shared" si="1"/>
        <v>0</v>
      </c>
    </row>
    <row r="41" spans="1:9" s="2" customFormat="1" ht="12.75">
      <c r="A41" s="5">
        <v>32</v>
      </c>
      <c r="B41" s="62"/>
      <c r="C41" s="62"/>
      <c r="D41" s="6" t="s">
        <v>50</v>
      </c>
      <c r="E41" s="24">
        <f>1</f>
        <v>1</v>
      </c>
      <c r="F41" s="7"/>
      <c r="G41" s="38">
        <f t="shared" si="0"/>
        <v>0</v>
      </c>
      <c r="H41" s="36"/>
      <c r="I41" s="39">
        <f t="shared" si="1"/>
        <v>0</v>
      </c>
    </row>
    <row r="42" spans="1:9" s="2" customFormat="1" ht="12.75">
      <c r="A42" s="5">
        <v>33</v>
      </c>
      <c r="B42" s="62"/>
      <c r="C42" s="62"/>
      <c r="D42" s="6" t="s">
        <v>51</v>
      </c>
      <c r="E42" s="24">
        <f>1</f>
        <v>1</v>
      </c>
      <c r="F42" s="7"/>
      <c r="G42" s="38">
        <f t="shared" si="0"/>
        <v>0</v>
      </c>
      <c r="H42" s="36"/>
      <c r="I42" s="39">
        <f t="shared" si="1"/>
        <v>0</v>
      </c>
    </row>
    <row r="43" spans="1:9" s="2" customFormat="1" ht="12.75">
      <c r="A43" s="5">
        <v>34</v>
      </c>
      <c r="B43" s="62"/>
      <c r="C43" s="62"/>
      <c r="D43" s="6" t="s">
        <v>52</v>
      </c>
      <c r="E43" s="24">
        <f>1</f>
        <v>1</v>
      </c>
      <c r="F43" s="15"/>
      <c r="G43" s="38">
        <f t="shared" si="0"/>
        <v>0</v>
      </c>
      <c r="H43" s="36"/>
      <c r="I43" s="39">
        <f t="shared" si="1"/>
        <v>0</v>
      </c>
    </row>
    <row r="44" spans="1:9" s="2" customFormat="1" ht="25.5">
      <c r="A44" s="5">
        <v>35</v>
      </c>
      <c r="B44" s="27" t="s">
        <v>53</v>
      </c>
      <c r="C44" s="27" t="s">
        <v>54</v>
      </c>
      <c r="D44" s="6" t="s">
        <v>55</v>
      </c>
      <c r="E44" s="24">
        <f>3+2+2+6+2+5+6+1+2</f>
        <v>29</v>
      </c>
      <c r="F44" s="14"/>
      <c r="G44" s="38">
        <f t="shared" si="0"/>
        <v>0</v>
      </c>
      <c r="H44" s="36"/>
      <c r="I44" s="39">
        <f t="shared" si="1"/>
        <v>0</v>
      </c>
    </row>
    <row r="45" spans="1:9" s="2" customFormat="1" ht="12.75">
      <c r="A45" s="5">
        <v>36</v>
      </c>
      <c r="B45" s="27" t="s">
        <v>53</v>
      </c>
      <c r="C45" s="27" t="s">
        <v>57</v>
      </c>
      <c r="D45" s="6" t="s">
        <v>58</v>
      </c>
      <c r="E45" s="24">
        <f>3+1+2</f>
        <v>6</v>
      </c>
      <c r="F45" s="14"/>
      <c r="G45" s="38">
        <f t="shared" si="0"/>
        <v>0</v>
      </c>
      <c r="H45" s="36"/>
      <c r="I45" s="39">
        <f t="shared" si="1"/>
        <v>0</v>
      </c>
    </row>
    <row r="46" spans="1:9" s="2" customFormat="1" ht="12.75">
      <c r="A46" s="5">
        <v>37</v>
      </c>
      <c r="B46" s="27" t="s">
        <v>53</v>
      </c>
      <c r="C46" s="27" t="s">
        <v>59</v>
      </c>
      <c r="D46" s="6" t="s">
        <v>56</v>
      </c>
      <c r="E46" s="24">
        <v>1</v>
      </c>
      <c r="F46" s="14"/>
      <c r="G46" s="38">
        <f t="shared" si="0"/>
        <v>0</v>
      </c>
      <c r="H46" s="36"/>
      <c r="I46" s="39">
        <f t="shared" si="1"/>
        <v>0</v>
      </c>
    </row>
    <row r="47" spans="1:9" s="2" customFormat="1" ht="13.9" customHeight="1">
      <c r="A47" s="5">
        <v>38</v>
      </c>
      <c r="B47" s="58" t="s">
        <v>53</v>
      </c>
      <c r="C47" s="58" t="s">
        <v>60</v>
      </c>
      <c r="D47" s="8" t="s">
        <v>61</v>
      </c>
      <c r="E47" s="24">
        <f>1+2+1+2+1</f>
        <v>7</v>
      </c>
      <c r="F47" s="14"/>
      <c r="G47" s="38">
        <f t="shared" si="0"/>
        <v>0</v>
      </c>
      <c r="H47" s="36"/>
      <c r="I47" s="39">
        <f t="shared" si="1"/>
        <v>0</v>
      </c>
    </row>
    <row r="48" spans="1:9" s="2" customFormat="1" ht="12.75">
      <c r="A48" s="5">
        <v>39</v>
      </c>
      <c r="B48" s="58"/>
      <c r="C48" s="58"/>
      <c r="D48" s="8" t="s">
        <v>62</v>
      </c>
      <c r="E48" s="24">
        <f>1+1+1</f>
        <v>3</v>
      </c>
      <c r="F48" s="14"/>
      <c r="G48" s="38">
        <f t="shared" si="0"/>
        <v>0</v>
      </c>
      <c r="H48" s="36"/>
      <c r="I48" s="39">
        <f t="shared" si="1"/>
        <v>0</v>
      </c>
    </row>
    <row r="49" spans="1:9" s="2" customFormat="1" ht="12.75">
      <c r="A49" s="5">
        <v>40</v>
      </c>
      <c r="B49" s="58"/>
      <c r="C49" s="58"/>
      <c r="D49" s="8" t="s">
        <v>63</v>
      </c>
      <c r="E49" s="24">
        <f>1+1+1</f>
        <v>3</v>
      </c>
      <c r="F49" s="14"/>
      <c r="G49" s="38">
        <f t="shared" si="0"/>
        <v>0</v>
      </c>
      <c r="H49" s="36"/>
      <c r="I49" s="39">
        <f t="shared" si="1"/>
        <v>0</v>
      </c>
    </row>
    <row r="50" spans="1:9" s="2" customFormat="1" ht="12.75">
      <c r="A50" s="5">
        <v>41</v>
      </c>
      <c r="B50" s="58"/>
      <c r="C50" s="58"/>
      <c r="D50" s="8" t="s">
        <v>64</v>
      </c>
      <c r="E50" s="24">
        <f>1+1+1</f>
        <v>3</v>
      </c>
      <c r="F50" s="14"/>
      <c r="G50" s="38">
        <f t="shared" si="0"/>
        <v>0</v>
      </c>
      <c r="H50" s="36"/>
      <c r="I50" s="39">
        <f t="shared" si="1"/>
        <v>0</v>
      </c>
    </row>
    <row r="51" spans="1:9" s="2" customFormat="1" ht="13.9" customHeight="1">
      <c r="A51" s="5">
        <v>42</v>
      </c>
      <c r="B51" s="58" t="s">
        <v>53</v>
      </c>
      <c r="C51" s="58" t="s">
        <v>65</v>
      </c>
      <c r="D51" s="8" t="s">
        <v>66</v>
      </c>
      <c r="E51" s="24">
        <v>1</v>
      </c>
      <c r="F51" s="14"/>
      <c r="G51" s="38">
        <f t="shared" si="0"/>
        <v>0</v>
      </c>
      <c r="H51" s="36"/>
      <c r="I51" s="39">
        <f t="shared" si="1"/>
        <v>0</v>
      </c>
    </row>
    <row r="52" spans="1:9" s="2" customFormat="1" ht="12.75">
      <c r="A52" s="5">
        <v>43</v>
      </c>
      <c r="B52" s="58"/>
      <c r="C52" s="58"/>
      <c r="D52" s="8" t="s">
        <v>67</v>
      </c>
      <c r="E52" s="24">
        <v>1</v>
      </c>
      <c r="F52" s="14"/>
      <c r="G52" s="38">
        <f t="shared" si="0"/>
        <v>0</v>
      </c>
      <c r="H52" s="36"/>
      <c r="I52" s="39">
        <f t="shared" si="1"/>
        <v>0</v>
      </c>
    </row>
    <row r="53" spans="1:9" s="2" customFormat="1" ht="12.75">
      <c r="A53" s="5">
        <v>44</v>
      </c>
      <c r="B53" s="58"/>
      <c r="C53" s="58"/>
      <c r="D53" s="8" t="s">
        <v>68</v>
      </c>
      <c r="E53" s="24">
        <v>1</v>
      </c>
      <c r="F53" s="14"/>
      <c r="G53" s="38">
        <f t="shared" si="0"/>
        <v>0</v>
      </c>
      <c r="H53" s="36"/>
      <c r="I53" s="39">
        <f t="shared" si="1"/>
        <v>0</v>
      </c>
    </row>
    <row r="54" spans="1:9" s="2" customFormat="1" ht="12.75">
      <c r="A54" s="5">
        <v>45</v>
      </c>
      <c r="B54" s="58"/>
      <c r="C54" s="58"/>
      <c r="D54" s="8" t="s">
        <v>69</v>
      </c>
      <c r="E54" s="24">
        <v>1</v>
      </c>
      <c r="F54" s="14"/>
      <c r="G54" s="38">
        <f t="shared" si="0"/>
        <v>0</v>
      </c>
      <c r="H54" s="36"/>
      <c r="I54" s="39">
        <f t="shared" si="1"/>
        <v>0</v>
      </c>
    </row>
    <row r="55" spans="1:9" s="2" customFormat="1" ht="13.9" customHeight="1">
      <c r="A55" s="5">
        <v>46</v>
      </c>
      <c r="B55" s="58" t="s">
        <v>53</v>
      </c>
      <c r="C55" s="58" t="s">
        <v>70</v>
      </c>
      <c r="D55" s="8" t="s">
        <v>71</v>
      </c>
      <c r="E55" s="24">
        <f>1+1+2+1+1+1+1+1</f>
        <v>9</v>
      </c>
      <c r="F55" s="14"/>
      <c r="G55" s="38">
        <f t="shared" si="0"/>
        <v>0</v>
      </c>
      <c r="H55" s="36"/>
      <c r="I55" s="39">
        <f t="shared" si="1"/>
        <v>0</v>
      </c>
    </row>
    <row r="56" spans="1:9" s="2" customFormat="1" ht="12.75">
      <c r="A56" s="5">
        <v>47</v>
      </c>
      <c r="B56" s="58"/>
      <c r="C56" s="58"/>
      <c r="D56" s="8" t="s">
        <v>72</v>
      </c>
      <c r="E56" s="24">
        <f>1+1+1+1</f>
        <v>4</v>
      </c>
      <c r="F56" s="14"/>
      <c r="G56" s="38">
        <f t="shared" si="0"/>
        <v>0</v>
      </c>
      <c r="H56" s="36"/>
      <c r="I56" s="39">
        <f t="shared" si="1"/>
        <v>0</v>
      </c>
    </row>
    <row r="57" spans="1:9" s="2" customFormat="1" ht="12.75">
      <c r="A57" s="5">
        <v>48</v>
      </c>
      <c r="B57" s="58"/>
      <c r="C57" s="58"/>
      <c r="D57" s="8" t="s">
        <v>73</v>
      </c>
      <c r="E57" s="24">
        <f>1+1+1+1</f>
        <v>4</v>
      </c>
      <c r="F57" s="14"/>
      <c r="G57" s="38">
        <f t="shared" si="0"/>
        <v>0</v>
      </c>
      <c r="H57" s="36"/>
      <c r="I57" s="39">
        <f t="shared" si="1"/>
        <v>0</v>
      </c>
    </row>
    <row r="58" spans="1:9" s="2" customFormat="1" ht="12.75">
      <c r="A58" s="5">
        <v>49</v>
      </c>
      <c r="B58" s="58"/>
      <c r="C58" s="58"/>
      <c r="D58" s="8" t="s">
        <v>74</v>
      </c>
      <c r="E58" s="24">
        <f>1+1+1+1</f>
        <v>4</v>
      </c>
      <c r="F58" s="14"/>
      <c r="G58" s="38">
        <f t="shared" si="0"/>
        <v>0</v>
      </c>
      <c r="H58" s="36"/>
      <c r="I58" s="39">
        <f t="shared" si="1"/>
        <v>0</v>
      </c>
    </row>
    <row r="59" spans="1:9" s="2" customFormat="1" ht="38.25">
      <c r="A59" s="5">
        <v>50</v>
      </c>
      <c r="B59" s="30" t="s">
        <v>53</v>
      </c>
      <c r="C59" s="30" t="s">
        <v>75</v>
      </c>
      <c r="D59" s="8" t="s">
        <v>76</v>
      </c>
      <c r="E59" s="24">
        <f>1+1+1</f>
        <v>3</v>
      </c>
      <c r="F59" s="14"/>
      <c r="G59" s="38">
        <f t="shared" si="0"/>
        <v>0</v>
      </c>
      <c r="H59" s="36"/>
      <c r="I59" s="39">
        <f t="shared" si="1"/>
        <v>0</v>
      </c>
    </row>
    <row r="60" spans="1:9" s="2" customFormat="1" ht="13.9" customHeight="1">
      <c r="A60" s="5">
        <v>51</v>
      </c>
      <c r="B60" s="58" t="s">
        <v>53</v>
      </c>
      <c r="C60" s="58" t="s">
        <v>77</v>
      </c>
      <c r="D60" s="8" t="s">
        <v>78</v>
      </c>
      <c r="E60" s="24">
        <f>2</f>
        <v>2</v>
      </c>
      <c r="F60" s="14"/>
      <c r="G60" s="38">
        <f t="shared" si="0"/>
        <v>0</v>
      </c>
      <c r="H60" s="36"/>
      <c r="I60" s="39">
        <f t="shared" si="1"/>
        <v>0</v>
      </c>
    </row>
    <row r="61" spans="1:9" s="2" customFormat="1" ht="12.75">
      <c r="A61" s="5">
        <v>52</v>
      </c>
      <c r="B61" s="58"/>
      <c r="C61" s="58"/>
      <c r="D61" s="8" t="s">
        <v>79</v>
      </c>
      <c r="E61" s="24">
        <f>1</f>
        <v>1</v>
      </c>
      <c r="F61" s="14"/>
      <c r="G61" s="38">
        <f t="shared" si="0"/>
        <v>0</v>
      </c>
      <c r="H61" s="36"/>
      <c r="I61" s="39">
        <f t="shared" si="1"/>
        <v>0</v>
      </c>
    </row>
    <row r="62" spans="1:9" s="2" customFormat="1" ht="12.75">
      <c r="A62" s="5">
        <v>53</v>
      </c>
      <c r="B62" s="58"/>
      <c r="C62" s="58"/>
      <c r="D62" s="8" t="s">
        <v>80</v>
      </c>
      <c r="E62" s="24">
        <f>1</f>
        <v>1</v>
      </c>
      <c r="F62" s="14"/>
      <c r="G62" s="38">
        <f t="shared" si="0"/>
        <v>0</v>
      </c>
      <c r="H62" s="36"/>
      <c r="I62" s="39">
        <f t="shared" si="1"/>
        <v>0</v>
      </c>
    </row>
    <row r="63" spans="1:9" s="2" customFormat="1" ht="12.75">
      <c r="A63" s="5">
        <v>54</v>
      </c>
      <c r="B63" s="58"/>
      <c r="C63" s="58"/>
      <c r="D63" s="8" t="s">
        <v>81</v>
      </c>
      <c r="E63" s="24">
        <f>1</f>
        <v>1</v>
      </c>
      <c r="F63" s="14"/>
      <c r="G63" s="38">
        <f t="shared" si="0"/>
        <v>0</v>
      </c>
      <c r="H63" s="36"/>
      <c r="I63" s="39">
        <f t="shared" si="1"/>
        <v>0</v>
      </c>
    </row>
    <row r="64" spans="1:9" s="2" customFormat="1" ht="13.9" customHeight="1">
      <c r="A64" s="5">
        <v>55</v>
      </c>
      <c r="B64" s="58" t="s">
        <v>53</v>
      </c>
      <c r="C64" s="58" t="s">
        <v>82</v>
      </c>
      <c r="D64" s="8" t="s">
        <v>83</v>
      </c>
      <c r="E64" s="24">
        <f>1+1+2</f>
        <v>4</v>
      </c>
      <c r="F64" s="14"/>
      <c r="G64" s="38">
        <f t="shared" si="0"/>
        <v>0</v>
      </c>
      <c r="H64" s="36"/>
      <c r="I64" s="39">
        <f t="shared" si="1"/>
        <v>0</v>
      </c>
    </row>
    <row r="65" spans="1:12" s="2" customFormat="1" ht="12.75">
      <c r="A65" s="5">
        <v>56</v>
      </c>
      <c r="B65" s="58"/>
      <c r="C65" s="58"/>
      <c r="D65" s="8" t="s">
        <v>84</v>
      </c>
      <c r="E65" s="24">
        <v>1</v>
      </c>
      <c r="F65" s="14"/>
      <c r="G65" s="38">
        <f t="shared" si="0"/>
        <v>0</v>
      </c>
      <c r="H65" s="36"/>
      <c r="I65" s="39">
        <f t="shared" si="1"/>
        <v>0</v>
      </c>
    </row>
    <row r="66" spans="1:12" s="2" customFormat="1" ht="12.75">
      <c r="A66" s="5">
        <v>57</v>
      </c>
      <c r="B66" s="58"/>
      <c r="C66" s="58"/>
      <c r="D66" s="8" t="s">
        <v>85</v>
      </c>
      <c r="E66" s="24">
        <f>1+1</f>
        <v>2</v>
      </c>
      <c r="F66" s="14"/>
      <c r="G66" s="38">
        <f t="shared" si="0"/>
        <v>0</v>
      </c>
      <c r="H66" s="36"/>
      <c r="I66" s="39">
        <f t="shared" si="1"/>
        <v>0</v>
      </c>
    </row>
    <row r="67" spans="1:12" s="2" customFormat="1" ht="12.75">
      <c r="A67" s="5">
        <v>58</v>
      </c>
      <c r="B67" s="58"/>
      <c r="C67" s="58"/>
      <c r="D67" s="8" t="s">
        <v>86</v>
      </c>
      <c r="E67" s="24">
        <f>1+1</f>
        <v>2</v>
      </c>
      <c r="F67" s="7"/>
      <c r="G67" s="38">
        <f t="shared" si="0"/>
        <v>0</v>
      </c>
      <c r="H67" s="36"/>
      <c r="I67" s="39">
        <f t="shared" si="1"/>
        <v>0</v>
      </c>
    </row>
    <row r="68" spans="1:12" s="2" customFormat="1" ht="12.75" customHeight="1">
      <c r="A68" s="5">
        <v>59</v>
      </c>
      <c r="B68" s="58" t="s">
        <v>53</v>
      </c>
      <c r="C68" s="58" t="s">
        <v>87</v>
      </c>
      <c r="D68" s="8" t="s">
        <v>88</v>
      </c>
      <c r="E68" s="24">
        <f>1+1+1+1+2</f>
        <v>6</v>
      </c>
      <c r="F68" s="7"/>
      <c r="G68" s="38">
        <f t="shared" si="0"/>
        <v>0</v>
      </c>
      <c r="H68" s="36"/>
      <c r="I68" s="39">
        <f t="shared" si="1"/>
        <v>0</v>
      </c>
    </row>
    <row r="69" spans="1:12" s="2" customFormat="1" ht="12.75">
      <c r="A69" s="5">
        <v>60</v>
      </c>
      <c r="B69" s="58"/>
      <c r="C69" s="58"/>
      <c r="D69" s="8" t="s">
        <v>89</v>
      </c>
      <c r="E69" s="24">
        <f>1+1+1</f>
        <v>3</v>
      </c>
      <c r="F69" s="7"/>
      <c r="G69" s="38">
        <f t="shared" si="0"/>
        <v>0</v>
      </c>
      <c r="H69" s="36"/>
      <c r="I69" s="39">
        <f t="shared" si="1"/>
        <v>0</v>
      </c>
    </row>
    <row r="70" spans="1:12" s="2" customFormat="1" ht="12.75">
      <c r="A70" s="5">
        <v>61</v>
      </c>
      <c r="B70" s="58"/>
      <c r="C70" s="58"/>
      <c r="D70" s="8" t="s">
        <v>90</v>
      </c>
      <c r="E70" s="24">
        <f>1+1+1</f>
        <v>3</v>
      </c>
      <c r="F70" s="7"/>
      <c r="G70" s="38">
        <f t="shared" si="0"/>
        <v>0</v>
      </c>
      <c r="H70" s="36"/>
      <c r="I70" s="39">
        <f t="shared" si="1"/>
        <v>0</v>
      </c>
    </row>
    <row r="71" spans="1:12" s="2" customFormat="1" ht="12.75">
      <c r="A71" s="5">
        <v>62</v>
      </c>
      <c r="B71" s="58"/>
      <c r="C71" s="58"/>
      <c r="D71" s="8" t="s">
        <v>91</v>
      </c>
      <c r="E71" s="24">
        <f>1+1+1</f>
        <v>3</v>
      </c>
      <c r="F71" s="7"/>
      <c r="G71" s="38">
        <f t="shared" si="0"/>
        <v>0</v>
      </c>
      <c r="H71" s="36"/>
      <c r="I71" s="39">
        <f t="shared" si="1"/>
        <v>0</v>
      </c>
    </row>
    <row r="72" spans="1:12" s="2" customFormat="1" ht="12.75" customHeight="1">
      <c r="A72" s="5">
        <v>63</v>
      </c>
      <c r="B72" s="58" t="s">
        <v>53</v>
      </c>
      <c r="C72" s="62" t="s">
        <v>92</v>
      </c>
      <c r="D72" s="8" t="s">
        <v>93</v>
      </c>
      <c r="E72" s="24">
        <v>1</v>
      </c>
      <c r="F72" s="7"/>
      <c r="G72" s="38">
        <f t="shared" si="0"/>
        <v>0</v>
      </c>
      <c r="H72" s="36"/>
      <c r="I72" s="39">
        <f t="shared" si="1"/>
        <v>0</v>
      </c>
    </row>
    <row r="73" spans="1:12" s="2" customFormat="1" ht="12.75">
      <c r="A73" s="5">
        <v>64</v>
      </c>
      <c r="B73" s="58"/>
      <c r="C73" s="62"/>
      <c r="D73" s="8" t="s">
        <v>94</v>
      </c>
      <c r="E73" s="24">
        <v>1</v>
      </c>
      <c r="F73" s="7"/>
      <c r="G73" s="38">
        <f t="shared" si="0"/>
        <v>0</v>
      </c>
      <c r="H73" s="36"/>
      <c r="I73" s="39">
        <f t="shared" si="1"/>
        <v>0</v>
      </c>
    </row>
    <row r="74" spans="1:12" s="2" customFormat="1" ht="12.75">
      <c r="A74" s="5">
        <v>65</v>
      </c>
      <c r="B74" s="58"/>
      <c r="C74" s="62"/>
      <c r="D74" s="8" t="s">
        <v>95</v>
      </c>
      <c r="E74" s="24">
        <v>1</v>
      </c>
      <c r="F74" s="7"/>
      <c r="G74" s="38">
        <f t="shared" si="0"/>
        <v>0</v>
      </c>
      <c r="H74" s="36"/>
      <c r="I74" s="39">
        <f t="shared" si="1"/>
        <v>0</v>
      </c>
    </row>
    <row r="75" spans="1:12" s="2" customFormat="1" ht="12.75">
      <c r="A75" s="5">
        <v>66</v>
      </c>
      <c r="B75" s="58"/>
      <c r="C75" s="62"/>
      <c r="D75" s="8" t="s">
        <v>96</v>
      </c>
      <c r="E75" s="24">
        <v>1</v>
      </c>
      <c r="F75" s="7"/>
      <c r="G75" s="38">
        <f t="shared" ref="G75:G138" si="2">E75*F75</f>
        <v>0</v>
      </c>
      <c r="H75" s="36"/>
      <c r="I75" s="39">
        <f t="shared" ref="I75:I138" si="3">G75+G75*H75</f>
        <v>0</v>
      </c>
    </row>
    <row r="76" spans="1:12" s="10" customFormat="1" ht="12.75">
      <c r="A76" s="5">
        <v>67</v>
      </c>
      <c r="B76" s="52" t="s">
        <v>53</v>
      </c>
      <c r="C76" s="55" t="s">
        <v>97</v>
      </c>
      <c r="D76" s="21" t="s">
        <v>194</v>
      </c>
      <c r="E76" s="33">
        <v>1</v>
      </c>
      <c r="F76" s="20"/>
      <c r="G76" s="38">
        <f t="shared" si="2"/>
        <v>0</v>
      </c>
      <c r="H76" s="37"/>
      <c r="I76" s="39">
        <f t="shared" si="3"/>
        <v>0</v>
      </c>
      <c r="J76" s="23"/>
      <c r="K76" s="23"/>
      <c r="L76" s="23"/>
    </row>
    <row r="77" spans="1:12" s="10" customFormat="1" ht="12.75">
      <c r="A77" s="5">
        <v>68</v>
      </c>
      <c r="B77" s="53"/>
      <c r="C77" s="56"/>
      <c r="D77" s="21" t="s">
        <v>195</v>
      </c>
      <c r="E77" s="33">
        <v>1</v>
      </c>
      <c r="F77" s="20"/>
      <c r="G77" s="38">
        <f t="shared" si="2"/>
        <v>0</v>
      </c>
      <c r="H77" s="37"/>
      <c r="I77" s="39">
        <f t="shared" si="3"/>
        <v>0</v>
      </c>
      <c r="J77" s="23"/>
      <c r="K77" s="23"/>
      <c r="L77" s="23"/>
    </row>
    <row r="78" spans="1:12" s="2" customFormat="1" ht="12.75">
      <c r="A78" s="5">
        <v>69</v>
      </c>
      <c r="B78" s="53"/>
      <c r="C78" s="56"/>
      <c r="D78" s="22" t="s">
        <v>196</v>
      </c>
      <c r="E78" s="24">
        <v>1</v>
      </c>
      <c r="F78" s="20"/>
      <c r="G78" s="38">
        <f t="shared" si="2"/>
        <v>0</v>
      </c>
      <c r="H78" s="36"/>
      <c r="I78" s="39">
        <f t="shared" si="3"/>
        <v>0</v>
      </c>
    </row>
    <row r="79" spans="1:12" s="2" customFormat="1" ht="12.75">
      <c r="A79" s="5">
        <v>70</v>
      </c>
      <c r="B79" s="54"/>
      <c r="C79" s="57"/>
      <c r="D79" s="22" t="s">
        <v>197</v>
      </c>
      <c r="E79" s="24">
        <v>1</v>
      </c>
      <c r="F79" s="20"/>
      <c r="G79" s="38">
        <f t="shared" si="2"/>
        <v>0</v>
      </c>
      <c r="H79" s="36"/>
      <c r="I79" s="39">
        <f t="shared" si="3"/>
        <v>0</v>
      </c>
    </row>
    <row r="80" spans="1:12" s="2" customFormat="1" ht="12.75" customHeight="1">
      <c r="A80" s="5">
        <v>71</v>
      </c>
      <c r="B80" s="59" t="s">
        <v>98</v>
      </c>
      <c r="C80" s="61" t="s">
        <v>207</v>
      </c>
      <c r="D80" s="6" t="s">
        <v>99</v>
      </c>
      <c r="E80" s="24">
        <f>1+6+1+1+1+1+2+1+1</f>
        <v>15</v>
      </c>
      <c r="F80" s="7"/>
      <c r="G80" s="38">
        <f t="shared" si="2"/>
        <v>0</v>
      </c>
      <c r="H80" s="36"/>
      <c r="I80" s="39">
        <f t="shared" si="3"/>
        <v>0</v>
      </c>
    </row>
    <row r="81" spans="1:108" s="2" customFormat="1" ht="12.75">
      <c r="A81" s="5">
        <v>72</v>
      </c>
      <c r="B81" s="59"/>
      <c r="C81" s="61"/>
      <c r="D81" s="6" t="s">
        <v>100</v>
      </c>
      <c r="E81" s="24">
        <f>1+1+2</f>
        <v>4</v>
      </c>
      <c r="F81" s="7"/>
      <c r="G81" s="38">
        <f t="shared" si="2"/>
        <v>0</v>
      </c>
      <c r="H81" s="36"/>
      <c r="I81" s="39">
        <f t="shared" si="3"/>
        <v>0</v>
      </c>
    </row>
    <row r="82" spans="1:108" s="2" customFormat="1" ht="12.75">
      <c r="A82" s="5">
        <v>73</v>
      </c>
      <c r="B82" s="59"/>
      <c r="C82" s="61"/>
      <c r="D82" s="6" t="s">
        <v>101</v>
      </c>
      <c r="E82" s="24">
        <f>1+1+1+2</f>
        <v>5</v>
      </c>
      <c r="F82" s="7"/>
      <c r="G82" s="38">
        <f t="shared" si="2"/>
        <v>0</v>
      </c>
      <c r="H82" s="36"/>
      <c r="I82" s="39">
        <f t="shared" si="3"/>
        <v>0</v>
      </c>
    </row>
    <row r="83" spans="1:108" s="2" customFormat="1" ht="12.75">
      <c r="A83" s="5">
        <v>74</v>
      </c>
      <c r="B83" s="59"/>
      <c r="C83" s="61"/>
      <c r="D83" s="6" t="s">
        <v>102</v>
      </c>
      <c r="E83" s="24">
        <f>1+1+1+2</f>
        <v>5</v>
      </c>
      <c r="F83" s="7"/>
      <c r="G83" s="38">
        <f t="shared" si="2"/>
        <v>0</v>
      </c>
      <c r="H83" s="36"/>
      <c r="I83" s="39">
        <f t="shared" si="3"/>
        <v>0</v>
      </c>
    </row>
    <row r="84" spans="1:108" s="2" customFormat="1" ht="12.75" customHeight="1">
      <c r="A84" s="5">
        <v>75</v>
      </c>
      <c r="B84" s="59" t="s">
        <v>98</v>
      </c>
      <c r="C84" s="59" t="s">
        <v>103</v>
      </c>
      <c r="D84" s="6" t="s">
        <v>104</v>
      </c>
      <c r="E84" s="24">
        <f>2</f>
        <v>2</v>
      </c>
      <c r="F84" s="7"/>
      <c r="G84" s="38">
        <f t="shared" si="2"/>
        <v>0</v>
      </c>
      <c r="H84" s="36"/>
      <c r="I84" s="39">
        <f t="shared" si="3"/>
        <v>0</v>
      </c>
    </row>
    <row r="85" spans="1:108" s="2" customFormat="1" ht="12.75">
      <c r="A85" s="5">
        <v>76</v>
      </c>
      <c r="B85" s="59"/>
      <c r="C85" s="59"/>
      <c r="D85" s="6" t="s">
        <v>105</v>
      </c>
      <c r="E85" s="24">
        <v>1</v>
      </c>
      <c r="F85" s="7"/>
      <c r="G85" s="38">
        <f t="shared" si="2"/>
        <v>0</v>
      </c>
      <c r="H85" s="36"/>
      <c r="I85" s="39">
        <f t="shared" si="3"/>
        <v>0</v>
      </c>
    </row>
    <row r="86" spans="1:108" s="2" customFormat="1" ht="12.75">
      <c r="A86" s="5">
        <v>77</v>
      </c>
      <c r="B86" s="59"/>
      <c r="C86" s="59"/>
      <c r="D86" s="6" t="s">
        <v>106</v>
      </c>
      <c r="E86" s="24">
        <v>1</v>
      </c>
      <c r="F86" s="7"/>
      <c r="G86" s="38">
        <f t="shared" si="2"/>
        <v>0</v>
      </c>
      <c r="H86" s="36"/>
      <c r="I86" s="39">
        <f t="shared" si="3"/>
        <v>0</v>
      </c>
    </row>
    <row r="87" spans="1:108" s="2" customFormat="1" ht="12.75">
      <c r="A87" s="5">
        <v>78</v>
      </c>
      <c r="B87" s="59"/>
      <c r="C87" s="59"/>
      <c r="D87" s="6" t="s">
        <v>107</v>
      </c>
      <c r="E87" s="24">
        <v>1</v>
      </c>
      <c r="F87" s="7"/>
      <c r="G87" s="38">
        <f t="shared" si="2"/>
        <v>0</v>
      </c>
      <c r="H87" s="36"/>
      <c r="I87" s="39">
        <f t="shared" si="3"/>
        <v>0</v>
      </c>
    </row>
    <row r="88" spans="1:108" s="2" customFormat="1" ht="12.75" customHeight="1">
      <c r="A88" s="5">
        <v>79</v>
      </c>
      <c r="B88" s="59" t="s">
        <v>98</v>
      </c>
      <c r="C88" s="59" t="s">
        <v>108</v>
      </c>
      <c r="D88" s="6" t="s">
        <v>109</v>
      </c>
      <c r="E88" s="24">
        <v>1</v>
      </c>
      <c r="F88" s="7"/>
      <c r="G88" s="38">
        <f t="shared" si="2"/>
        <v>0</v>
      </c>
      <c r="H88" s="36"/>
      <c r="I88" s="39">
        <f t="shared" si="3"/>
        <v>0</v>
      </c>
    </row>
    <row r="89" spans="1:108" s="2" customFormat="1" ht="12.75">
      <c r="A89" s="5">
        <v>80</v>
      </c>
      <c r="B89" s="59"/>
      <c r="C89" s="59"/>
      <c r="D89" s="6" t="s">
        <v>110</v>
      </c>
      <c r="E89" s="24">
        <f>1</f>
        <v>1</v>
      </c>
      <c r="F89" s="7"/>
      <c r="G89" s="38">
        <f t="shared" si="2"/>
        <v>0</v>
      </c>
      <c r="H89" s="36"/>
      <c r="I89" s="39">
        <f t="shared" si="3"/>
        <v>0</v>
      </c>
    </row>
    <row r="90" spans="1:108" s="2" customFormat="1" ht="12.75">
      <c r="A90" s="5">
        <v>81</v>
      </c>
      <c r="B90" s="59"/>
      <c r="C90" s="59"/>
      <c r="D90" s="6" t="s">
        <v>111</v>
      </c>
      <c r="E90" s="24">
        <f>1</f>
        <v>1</v>
      </c>
      <c r="F90" s="7"/>
      <c r="G90" s="38">
        <f t="shared" si="2"/>
        <v>0</v>
      </c>
      <c r="H90" s="36"/>
      <c r="I90" s="39">
        <f t="shared" si="3"/>
        <v>0</v>
      </c>
    </row>
    <row r="91" spans="1:108" s="2" customFormat="1" ht="12.75">
      <c r="A91" s="5">
        <v>82</v>
      </c>
      <c r="B91" s="59"/>
      <c r="C91" s="59"/>
      <c r="D91" s="6" t="s">
        <v>112</v>
      </c>
      <c r="E91" s="24">
        <f>1</f>
        <v>1</v>
      </c>
      <c r="F91" s="7"/>
      <c r="G91" s="38">
        <f t="shared" si="2"/>
        <v>0</v>
      </c>
      <c r="H91" s="36"/>
      <c r="I91" s="39">
        <f t="shared" si="3"/>
        <v>0</v>
      </c>
    </row>
    <row r="92" spans="1:108" s="2" customFormat="1" ht="12.75" customHeight="1">
      <c r="A92" s="5">
        <v>83</v>
      </c>
      <c r="B92" s="59" t="s">
        <v>98</v>
      </c>
      <c r="C92" s="59" t="s">
        <v>113</v>
      </c>
      <c r="D92" s="6" t="s">
        <v>114</v>
      </c>
      <c r="E92" s="24">
        <f>1+1+2</f>
        <v>4</v>
      </c>
      <c r="F92" s="7"/>
      <c r="G92" s="38">
        <f t="shared" si="2"/>
        <v>0</v>
      </c>
      <c r="H92" s="36"/>
      <c r="I92" s="39">
        <f t="shared" si="3"/>
        <v>0</v>
      </c>
    </row>
    <row r="93" spans="1:108" s="2" customFormat="1" ht="12.75">
      <c r="A93" s="5">
        <v>84</v>
      </c>
      <c r="B93" s="59"/>
      <c r="C93" s="59"/>
      <c r="D93" s="6" t="s">
        <v>115</v>
      </c>
      <c r="E93" s="24">
        <f>1+1+2</f>
        <v>4</v>
      </c>
      <c r="F93" s="7"/>
      <c r="G93" s="38">
        <f t="shared" si="2"/>
        <v>0</v>
      </c>
      <c r="H93" s="36"/>
      <c r="I93" s="39">
        <f t="shared" si="3"/>
        <v>0</v>
      </c>
    </row>
    <row r="94" spans="1:108" s="2" customFormat="1" ht="12.75">
      <c r="A94" s="5">
        <v>85</v>
      </c>
      <c r="B94" s="59"/>
      <c r="C94" s="59"/>
      <c r="D94" s="6" t="s">
        <v>116</v>
      </c>
      <c r="E94" s="24">
        <f>1+1+2</f>
        <v>4</v>
      </c>
      <c r="F94" s="7"/>
      <c r="G94" s="38">
        <f t="shared" si="2"/>
        <v>0</v>
      </c>
      <c r="H94" s="36"/>
      <c r="I94" s="39">
        <f t="shared" si="3"/>
        <v>0</v>
      </c>
    </row>
    <row r="95" spans="1:108" s="2" customFormat="1" ht="12.75">
      <c r="A95" s="5">
        <v>86</v>
      </c>
      <c r="B95" s="59"/>
      <c r="C95" s="59"/>
      <c r="D95" s="6" t="s">
        <v>117</v>
      </c>
      <c r="E95" s="24">
        <f>1+1+2</f>
        <v>4</v>
      </c>
      <c r="F95" s="7"/>
      <c r="G95" s="38">
        <f t="shared" si="2"/>
        <v>0</v>
      </c>
      <c r="H95" s="36"/>
      <c r="I95" s="39">
        <f t="shared" si="3"/>
        <v>0</v>
      </c>
    </row>
    <row r="96" spans="1:108" s="10" customFormat="1" ht="15" customHeight="1">
      <c r="A96" s="5">
        <v>87</v>
      </c>
      <c r="B96" s="60" t="s">
        <v>98</v>
      </c>
      <c r="C96" s="60" t="s">
        <v>118</v>
      </c>
      <c r="D96" s="19" t="s">
        <v>198</v>
      </c>
      <c r="E96" s="25">
        <v>1</v>
      </c>
      <c r="F96" s="20"/>
      <c r="G96" s="38">
        <f t="shared" si="2"/>
        <v>0</v>
      </c>
      <c r="H96" s="37"/>
      <c r="I96" s="39">
        <f t="shared" si="3"/>
        <v>0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</row>
    <row r="97" spans="1:108" s="10" customFormat="1" ht="12.75">
      <c r="A97" s="5">
        <v>88</v>
      </c>
      <c r="B97" s="60"/>
      <c r="C97" s="60"/>
      <c r="D97" s="19" t="s">
        <v>199</v>
      </c>
      <c r="E97" s="25">
        <v>1</v>
      </c>
      <c r="F97" s="20"/>
      <c r="G97" s="38">
        <f t="shared" si="2"/>
        <v>0</v>
      </c>
      <c r="H97" s="37"/>
      <c r="I97" s="39">
        <f t="shared" si="3"/>
        <v>0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</row>
    <row r="98" spans="1:108" s="10" customFormat="1" ht="12.75">
      <c r="A98" s="5">
        <v>89</v>
      </c>
      <c r="B98" s="60"/>
      <c r="C98" s="60"/>
      <c r="D98" s="19" t="s">
        <v>200</v>
      </c>
      <c r="E98" s="25">
        <v>1</v>
      </c>
      <c r="F98" s="20"/>
      <c r="G98" s="38">
        <f t="shared" si="2"/>
        <v>0</v>
      </c>
      <c r="H98" s="37"/>
      <c r="I98" s="39">
        <f t="shared" si="3"/>
        <v>0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</row>
    <row r="99" spans="1:108" s="10" customFormat="1" ht="12.75">
      <c r="A99" s="5">
        <v>90</v>
      </c>
      <c r="B99" s="60"/>
      <c r="C99" s="60"/>
      <c r="D99" s="19" t="s">
        <v>201</v>
      </c>
      <c r="E99" s="25">
        <v>1</v>
      </c>
      <c r="F99" s="20"/>
      <c r="G99" s="38">
        <f t="shared" si="2"/>
        <v>0</v>
      </c>
      <c r="H99" s="37"/>
      <c r="I99" s="39">
        <f t="shared" si="3"/>
        <v>0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</row>
    <row r="100" spans="1:108" s="2" customFormat="1" ht="12.75" customHeight="1">
      <c r="A100" s="5">
        <v>91</v>
      </c>
      <c r="B100" s="59" t="s">
        <v>119</v>
      </c>
      <c r="C100" s="59" t="s">
        <v>120</v>
      </c>
      <c r="D100" s="6" t="s">
        <v>121</v>
      </c>
      <c r="E100" s="24">
        <v>1</v>
      </c>
      <c r="F100" s="7"/>
      <c r="G100" s="38">
        <f t="shared" si="2"/>
        <v>0</v>
      </c>
      <c r="H100" s="36"/>
      <c r="I100" s="39">
        <f t="shared" si="3"/>
        <v>0</v>
      </c>
    </row>
    <row r="101" spans="1:108" s="2" customFormat="1" ht="12.75">
      <c r="A101" s="5">
        <v>92</v>
      </c>
      <c r="B101" s="59"/>
      <c r="C101" s="59"/>
      <c r="D101" s="6" t="s">
        <v>122</v>
      </c>
      <c r="E101" s="24">
        <v>1</v>
      </c>
      <c r="F101" s="7"/>
      <c r="G101" s="38">
        <f t="shared" si="2"/>
        <v>0</v>
      </c>
      <c r="H101" s="36"/>
      <c r="I101" s="39">
        <f t="shared" si="3"/>
        <v>0</v>
      </c>
    </row>
    <row r="102" spans="1:108" s="2" customFormat="1" ht="12.75">
      <c r="A102" s="5">
        <v>93</v>
      </c>
      <c r="B102" s="59"/>
      <c r="C102" s="59"/>
      <c r="D102" s="6" t="s">
        <v>123</v>
      </c>
      <c r="E102" s="24">
        <v>1</v>
      </c>
      <c r="F102" s="7"/>
      <c r="G102" s="38">
        <f t="shared" si="2"/>
        <v>0</v>
      </c>
      <c r="H102" s="36"/>
      <c r="I102" s="39">
        <f t="shared" si="3"/>
        <v>0</v>
      </c>
    </row>
    <row r="103" spans="1:108" s="2" customFormat="1" ht="12.75">
      <c r="A103" s="5">
        <v>94</v>
      </c>
      <c r="B103" s="59"/>
      <c r="C103" s="59"/>
      <c r="D103" s="6" t="s">
        <v>124</v>
      </c>
      <c r="E103" s="24">
        <v>1</v>
      </c>
      <c r="F103" s="7"/>
      <c r="G103" s="38">
        <f t="shared" si="2"/>
        <v>0</v>
      </c>
      <c r="H103" s="36"/>
      <c r="I103" s="39">
        <f t="shared" si="3"/>
        <v>0</v>
      </c>
    </row>
    <row r="104" spans="1:108" s="2" customFormat="1" ht="12.75" customHeight="1">
      <c r="A104" s="5">
        <v>95</v>
      </c>
      <c r="B104" s="59" t="s">
        <v>125</v>
      </c>
      <c r="C104" s="59" t="s">
        <v>126</v>
      </c>
      <c r="D104" s="8">
        <v>45862840</v>
      </c>
      <c r="E104" s="24">
        <v>1</v>
      </c>
      <c r="F104" s="7"/>
      <c r="G104" s="38">
        <f t="shared" si="2"/>
        <v>0</v>
      </c>
      <c r="H104" s="36"/>
      <c r="I104" s="39">
        <f t="shared" si="3"/>
        <v>0</v>
      </c>
    </row>
    <row r="105" spans="1:108" s="2" customFormat="1" ht="12.75">
      <c r="A105" s="5">
        <v>96</v>
      </c>
      <c r="B105" s="59"/>
      <c r="C105" s="59"/>
      <c r="D105" s="8">
        <v>45862839</v>
      </c>
      <c r="E105" s="24">
        <v>1</v>
      </c>
      <c r="F105" s="7"/>
      <c r="G105" s="38">
        <f t="shared" si="2"/>
        <v>0</v>
      </c>
      <c r="H105" s="36"/>
      <c r="I105" s="39">
        <f t="shared" si="3"/>
        <v>0</v>
      </c>
    </row>
    <row r="106" spans="1:108" s="2" customFormat="1" ht="12.75">
      <c r="A106" s="5">
        <v>97</v>
      </c>
      <c r="B106" s="59"/>
      <c r="C106" s="59"/>
      <c r="D106" s="8">
        <v>45862838</v>
      </c>
      <c r="E106" s="24">
        <v>1</v>
      </c>
      <c r="F106" s="7"/>
      <c r="G106" s="38">
        <f t="shared" si="2"/>
        <v>0</v>
      </c>
      <c r="H106" s="36"/>
      <c r="I106" s="39">
        <f t="shared" si="3"/>
        <v>0</v>
      </c>
    </row>
    <row r="107" spans="1:108" s="2" customFormat="1" ht="12.75">
      <c r="A107" s="5">
        <v>98</v>
      </c>
      <c r="B107" s="59"/>
      <c r="C107" s="59"/>
      <c r="D107" s="8">
        <v>45862837</v>
      </c>
      <c r="E107" s="24">
        <v>1</v>
      </c>
      <c r="F107" s="7"/>
      <c r="G107" s="38">
        <f t="shared" si="2"/>
        <v>0</v>
      </c>
      <c r="H107" s="36"/>
      <c r="I107" s="39">
        <f t="shared" si="3"/>
        <v>0</v>
      </c>
    </row>
    <row r="108" spans="1:108" s="2" customFormat="1" ht="12.75">
      <c r="A108" s="5">
        <v>99</v>
      </c>
      <c r="B108" s="27" t="s">
        <v>125</v>
      </c>
      <c r="C108" s="27" t="s">
        <v>127</v>
      </c>
      <c r="D108" s="8">
        <v>45807106</v>
      </c>
      <c r="E108" s="24">
        <v>1</v>
      </c>
      <c r="F108" s="7"/>
      <c r="G108" s="38">
        <f t="shared" si="2"/>
        <v>0</v>
      </c>
      <c r="H108" s="36"/>
      <c r="I108" s="39">
        <f t="shared" si="3"/>
        <v>0</v>
      </c>
    </row>
    <row r="109" spans="1:108" s="2" customFormat="1" ht="12.75">
      <c r="A109" s="5">
        <v>100</v>
      </c>
      <c r="B109" s="27" t="s">
        <v>125</v>
      </c>
      <c r="C109" s="27" t="s">
        <v>128</v>
      </c>
      <c r="D109" s="8">
        <v>44992402</v>
      </c>
      <c r="E109" s="24">
        <v>1</v>
      </c>
      <c r="F109" s="7"/>
      <c r="G109" s="38">
        <f t="shared" si="2"/>
        <v>0</v>
      </c>
      <c r="H109" s="36"/>
      <c r="I109" s="39">
        <f t="shared" si="3"/>
        <v>0</v>
      </c>
    </row>
    <row r="110" spans="1:108" s="2" customFormat="1" ht="12.75" customHeight="1">
      <c r="A110" s="5">
        <v>101</v>
      </c>
      <c r="B110" s="59" t="s">
        <v>129</v>
      </c>
      <c r="C110" s="59" t="s">
        <v>130</v>
      </c>
      <c r="D110" s="40">
        <v>407543</v>
      </c>
      <c r="E110" s="24">
        <f>3+1</f>
        <v>4</v>
      </c>
      <c r="F110" s="7"/>
      <c r="G110" s="38">
        <f t="shared" si="2"/>
        <v>0</v>
      </c>
      <c r="H110" s="36"/>
      <c r="I110" s="39">
        <f t="shared" si="3"/>
        <v>0</v>
      </c>
    </row>
    <row r="111" spans="1:108" s="2" customFormat="1" ht="12.75">
      <c r="A111" s="5">
        <v>102</v>
      </c>
      <c r="B111" s="59"/>
      <c r="C111" s="59"/>
      <c r="D111" s="40">
        <v>407544</v>
      </c>
      <c r="E111" s="24">
        <f>2</f>
        <v>2</v>
      </c>
      <c r="F111" s="7"/>
      <c r="G111" s="38">
        <f t="shared" si="2"/>
        <v>0</v>
      </c>
      <c r="H111" s="36"/>
      <c r="I111" s="39">
        <f t="shared" si="3"/>
        <v>0</v>
      </c>
    </row>
    <row r="112" spans="1:108" s="2" customFormat="1" ht="12.75">
      <c r="A112" s="5">
        <v>103</v>
      </c>
      <c r="B112" s="59"/>
      <c r="C112" s="59"/>
      <c r="D112" s="40">
        <v>407545</v>
      </c>
      <c r="E112" s="24">
        <f>1</f>
        <v>1</v>
      </c>
      <c r="F112" s="7"/>
      <c r="G112" s="38">
        <f t="shared" si="2"/>
        <v>0</v>
      </c>
      <c r="H112" s="36"/>
      <c r="I112" s="39">
        <f t="shared" si="3"/>
        <v>0</v>
      </c>
    </row>
    <row r="113" spans="1:9" s="2" customFormat="1" ht="12.75">
      <c r="A113" s="5">
        <v>104</v>
      </c>
      <c r="B113" s="59"/>
      <c r="C113" s="59"/>
      <c r="D113" s="40">
        <v>407546</v>
      </c>
      <c r="E113" s="24">
        <f>1</f>
        <v>1</v>
      </c>
      <c r="F113" s="7"/>
      <c r="G113" s="38">
        <f t="shared" si="2"/>
        <v>0</v>
      </c>
      <c r="H113" s="36"/>
      <c r="I113" s="39">
        <f t="shared" si="3"/>
        <v>0</v>
      </c>
    </row>
    <row r="114" spans="1:9" s="2" customFormat="1" ht="12.75">
      <c r="A114" s="5">
        <v>105</v>
      </c>
      <c r="B114" s="27" t="s">
        <v>131</v>
      </c>
      <c r="C114" s="27" t="s">
        <v>132</v>
      </c>
      <c r="D114" s="8" t="s">
        <v>133</v>
      </c>
      <c r="E114" s="24">
        <f>1</f>
        <v>1</v>
      </c>
      <c r="F114" s="7"/>
      <c r="G114" s="38">
        <f t="shared" si="2"/>
        <v>0</v>
      </c>
      <c r="H114" s="36"/>
      <c r="I114" s="39">
        <f t="shared" si="3"/>
        <v>0</v>
      </c>
    </row>
    <row r="115" spans="1:9" s="2" customFormat="1" ht="12.75" customHeight="1">
      <c r="A115" s="5">
        <v>106</v>
      </c>
      <c r="B115" s="59" t="s">
        <v>21</v>
      </c>
      <c r="C115" s="59" t="s">
        <v>134</v>
      </c>
      <c r="D115" s="6" t="s">
        <v>135</v>
      </c>
      <c r="E115" s="24">
        <f>8</f>
        <v>8</v>
      </c>
      <c r="F115" s="7"/>
      <c r="G115" s="38">
        <f t="shared" si="2"/>
        <v>0</v>
      </c>
      <c r="H115" s="36"/>
      <c r="I115" s="39">
        <f t="shared" si="3"/>
        <v>0</v>
      </c>
    </row>
    <row r="116" spans="1:9" s="2" customFormat="1" ht="12.75">
      <c r="A116" s="5">
        <v>107</v>
      </c>
      <c r="B116" s="59"/>
      <c r="C116" s="59"/>
      <c r="D116" s="6" t="s">
        <v>136</v>
      </c>
      <c r="E116" s="24">
        <f>6</f>
        <v>6</v>
      </c>
      <c r="F116" s="7"/>
      <c r="G116" s="38">
        <f t="shared" si="2"/>
        <v>0</v>
      </c>
      <c r="H116" s="36"/>
      <c r="I116" s="39">
        <f t="shared" si="3"/>
        <v>0</v>
      </c>
    </row>
    <row r="117" spans="1:9" s="2" customFormat="1" ht="12.75" customHeight="1">
      <c r="A117" s="5">
        <v>108</v>
      </c>
      <c r="B117" s="58" t="s">
        <v>21</v>
      </c>
      <c r="C117" s="58" t="s">
        <v>137</v>
      </c>
      <c r="D117" s="8" t="s">
        <v>202</v>
      </c>
      <c r="E117" s="24">
        <v>1</v>
      </c>
      <c r="F117" s="7"/>
      <c r="G117" s="38">
        <f t="shared" si="2"/>
        <v>0</v>
      </c>
      <c r="H117" s="36"/>
      <c r="I117" s="39">
        <f t="shared" si="3"/>
        <v>0</v>
      </c>
    </row>
    <row r="118" spans="1:9" s="2" customFormat="1" ht="12.75">
      <c r="A118" s="5">
        <v>109</v>
      </c>
      <c r="B118" s="58"/>
      <c r="C118" s="58"/>
      <c r="D118" s="8" t="s">
        <v>203</v>
      </c>
      <c r="E118" s="24">
        <v>1</v>
      </c>
      <c r="F118" s="7"/>
      <c r="G118" s="38">
        <f t="shared" si="2"/>
        <v>0</v>
      </c>
      <c r="H118" s="36"/>
      <c r="I118" s="39">
        <f t="shared" si="3"/>
        <v>0</v>
      </c>
    </row>
    <row r="119" spans="1:9" s="2" customFormat="1" ht="12.75">
      <c r="A119" s="5">
        <v>110</v>
      </c>
      <c r="B119" s="58"/>
      <c r="C119" s="58"/>
      <c r="D119" s="8" t="s">
        <v>204</v>
      </c>
      <c r="E119" s="24">
        <v>1</v>
      </c>
      <c r="F119" s="7"/>
      <c r="G119" s="38">
        <f t="shared" si="2"/>
        <v>0</v>
      </c>
      <c r="H119" s="36"/>
      <c r="I119" s="39">
        <f t="shared" si="3"/>
        <v>0</v>
      </c>
    </row>
    <row r="120" spans="1:9" s="2" customFormat="1" ht="12.75">
      <c r="A120" s="5">
        <v>111</v>
      </c>
      <c r="B120" s="58"/>
      <c r="C120" s="58"/>
      <c r="D120" s="8" t="s">
        <v>205</v>
      </c>
      <c r="E120" s="24">
        <v>1</v>
      </c>
      <c r="F120" s="7"/>
      <c r="G120" s="38">
        <f t="shared" si="2"/>
        <v>0</v>
      </c>
      <c r="H120" s="36"/>
      <c r="I120" s="39">
        <f t="shared" si="3"/>
        <v>0</v>
      </c>
    </row>
    <row r="121" spans="1:9" s="2" customFormat="1" ht="24.75" customHeight="1">
      <c r="A121" s="5">
        <v>112</v>
      </c>
      <c r="B121" s="58"/>
      <c r="C121" s="58"/>
      <c r="D121" s="8" t="s">
        <v>206</v>
      </c>
      <c r="E121" s="24">
        <v>1</v>
      </c>
      <c r="F121" s="7"/>
      <c r="G121" s="38">
        <f t="shared" si="2"/>
        <v>0</v>
      </c>
      <c r="H121" s="36"/>
      <c r="I121" s="39">
        <f t="shared" si="3"/>
        <v>0</v>
      </c>
    </row>
    <row r="122" spans="1:9" s="2" customFormat="1" ht="12.75" customHeight="1">
      <c r="A122" s="5">
        <v>113</v>
      </c>
      <c r="B122" s="59" t="s">
        <v>138</v>
      </c>
      <c r="C122" s="59" t="s">
        <v>139</v>
      </c>
      <c r="D122" s="9" t="s">
        <v>140</v>
      </c>
      <c r="E122" s="24">
        <v>1</v>
      </c>
      <c r="F122" s="7"/>
      <c r="G122" s="38">
        <f t="shared" si="2"/>
        <v>0</v>
      </c>
      <c r="H122" s="36"/>
      <c r="I122" s="39">
        <f t="shared" si="3"/>
        <v>0</v>
      </c>
    </row>
    <row r="123" spans="1:9" s="2" customFormat="1" ht="12.75">
      <c r="A123" s="5">
        <v>114</v>
      </c>
      <c r="B123" s="59"/>
      <c r="C123" s="59"/>
      <c r="D123" s="9" t="s">
        <v>141</v>
      </c>
      <c r="E123" s="24">
        <v>1</v>
      </c>
      <c r="F123" s="7"/>
      <c r="G123" s="38">
        <f t="shared" si="2"/>
        <v>0</v>
      </c>
      <c r="H123" s="36"/>
      <c r="I123" s="39">
        <f t="shared" si="3"/>
        <v>0</v>
      </c>
    </row>
    <row r="124" spans="1:9" s="2" customFormat="1" ht="12.75">
      <c r="A124" s="5">
        <v>115</v>
      </c>
      <c r="B124" s="59"/>
      <c r="C124" s="59"/>
      <c r="D124" s="9" t="s">
        <v>142</v>
      </c>
      <c r="E124" s="24">
        <v>1</v>
      </c>
      <c r="F124" s="7"/>
      <c r="G124" s="38">
        <f t="shared" si="2"/>
        <v>0</v>
      </c>
      <c r="H124" s="36"/>
      <c r="I124" s="39">
        <f t="shared" si="3"/>
        <v>0</v>
      </c>
    </row>
    <row r="125" spans="1:9" s="2" customFormat="1" ht="12.75">
      <c r="A125" s="5">
        <v>116</v>
      </c>
      <c r="B125" s="59"/>
      <c r="C125" s="59"/>
      <c r="D125" s="9" t="s">
        <v>143</v>
      </c>
      <c r="E125" s="24">
        <v>1</v>
      </c>
      <c r="F125" s="7"/>
      <c r="G125" s="38">
        <f t="shared" si="2"/>
        <v>0</v>
      </c>
      <c r="H125" s="36"/>
      <c r="I125" s="39">
        <f t="shared" si="3"/>
        <v>0</v>
      </c>
    </row>
    <row r="126" spans="1:9" s="2" customFormat="1" ht="12.75" customHeight="1">
      <c r="A126" s="5">
        <v>117</v>
      </c>
      <c r="B126" s="59" t="s">
        <v>138</v>
      </c>
      <c r="C126" s="59" t="s">
        <v>144</v>
      </c>
      <c r="D126" s="9" t="s">
        <v>145</v>
      </c>
      <c r="E126" s="24">
        <v>1</v>
      </c>
      <c r="F126" s="7"/>
      <c r="G126" s="38">
        <f t="shared" si="2"/>
        <v>0</v>
      </c>
      <c r="H126" s="36"/>
      <c r="I126" s="39">
        <f t="shared" si="3"/>
        <v>0</v>
      </c>
    </row>
    <row r="127" spans="1:9" s="2" customFormat="1" ht="12.75">
      <c r="A127" s="5">
        <v>118</v>
      </c>
      <c r="B127" s="59"/>
      <c r="C127" s="59"/>
      <c r="D127" s="9" t="s">
        <v>146</v>
      </c>
      <c r="E127" s="24">
        <v>1</v>
      </c>
      <c r="F127" s="7"/>
      <c r="G127" s="38">
        <f t="shared" si="2"/>
        <v>0</v>
      </c>
      <c r="H127" s="36"/>
      <c r="I127" s="39">
        <f t="shared" si="3"/>
        <v>0</v>
      </c>
    </row>
    <row r="128" spans="1:9" s="2" customFormat="1" ht="12.75">
      <c r="A128" s="5">
        <v>119</v>
      </c>
      <c r="B128" s="59"/>
      <c r="C128" s="59"/>
      <c r="D128" s="9" t="s">
        <v>147</v>
      </c>
      <c r="E128" s="24">
        <v>1</v>
      </c>
      <c r="F128" s="7"/>
      <c r="G128" s="38">
        <f t="shared" si="2"/>
        <v>0</v>
      </c>
      <c r="H128" s="36"/>
      <c r="I128" s="39">
        <f t="shared" si="3"/>
        <v>0</v>
      </c>
    </row>
    <row r="129" spans="1:9" s="2" customFormat="1" ht="12.75">
      <c r="A129" s="5">
        <v>120</v>
      </c>
      <c r="B129" s="59"/>
      <c r="C129" s="59"/>
      <c r="D129" s="9" t="s">
        <v>148</v>
      </c>
      <c r="E129" s="24">
        <v>1</v>
      </c>
      <c r="F129" s="7"/>
      <c r="G129" s="38">
        <f t="shared" si="2"/>
        <v>0</v>
      </c>
      <c r="H129" s="36"/>
      <c r="I129" s="39">
        <f t="shared" si="3"/>
        <v>0</v>
      </c>
    </row>
    <row r="130" spans="1:9" s="2" customFormat="1" ht="12.75" customHeight="1">
      <c r="A130" s="5">
        <v>121</v>
      </c>
      <c r="B130" s="59" t="s">
        <v>53</v>
      </c>
      <c r="C130" s="59" t="s">
        <v>149</v>
      </c>
      <c r="D130" s="6" t="s">
        <v>150</v>
      </c>
      <c r="E130" s="24">
        <v>1</v>
      </c>
      <c r="F130" s="7"/>
      <c r="G130" s="38">
        <f t="shared" si="2"/>
        <v>0</v>
      </c>
      <c r="H130" s="36"/>
      <c r="I130" s="39">
        <f t="shared" si="3"/>
        <v>0</v>
      </c>
    </row>
    <row r="131" spans="1:9" s="2" customFormat="1" ht="12.75">
      <c r="A131" s="5">
        <v>122</v>
      </c>
      <c r="B131" s="59"/>
      <c r="C131" s="59"/>
      <c r="D131" s="6" t="s">
        <v>151</v>
      </c>
      <c r="E131" s="24">
        <v>1</v>
      </c>
      <c r="F131" s="7"/>
      <c r="G131" s="38">
        <f t="shared" si="2"/>
        <v>0</v>
      </c>
      <c r="H131" s="36"/>
      <c r="I131" s="39">
        <f t="shared" si="3"/>
        <v>0</v>
      </c>
    </row>
    <row r="132" spans="1:9" s="2" customFormat="1" ht="12.75" customHeight="1">
      <c r="A132" s="5">
        <v>123</v>
      </c>
      <c r="B132" s="59" t="s">
        <v>53</v>
      </c>
      <c r="C132" s="59" t="s">
        <v>152</v>
      </c>
      <c r="D132" s="6" t="s">
        <v>153</v>
      </c>
      <c r="E132" s="24">
        <f>5+3</f>
        <v>8</v>
      </c>
      <c r="F132" s="7"/>
      <c r="G132" s="38">
        <f t="shared" si="2"/>
        <v>0</v>
      </c>
      <c r="H132" s="36"/>
      <c r="I132" s="39">
        <f t="shared" si="3"/>
        <v>0</v>
      </c>
    </row>
    <row r="133" spans="1:9" s="2" customFormat="1" ht="12.75">
      <c r="A133" s="5">
        <v>124</v>
      </c>
      <c r="B133" s="59"/>
      <c r="C133" s="59"/>
      <c r="D133" s="6" t="s">
        <v>154</v>
      </c>
      <c r="E133" s="24">
        <f>5+2</f>
        <v>7</v>
      </c>
      <c r="F133" s="7"/>
      <c r="G133" s="38">
        <f t="shared" si="2"/>
        <v>0</v>
      </c>
      <c r="H133" s="36"/>
      <c r="I133" s="39">
        <f t="shared" si="3"/>
        <v>0</v>
      </c>
    </row>
    <row r="134" spans="1:9" s="2" customFormat="1" ht="12.75" customHeight="1">
      <c r="A134" s="5">
        <v>125</v>
      </c>
      <c r="B134" s="59" t="s">
        <v>53</v>
      </c>
      <c r="C134" s="59" t="s">
        <v>155</v>
      </c>
      <c r="D134" s="6" t="s">
        <v>156</v>
      </c>
      <c r="E134" s="24">
        <v>1</v>
      </c>
      <c r="F134" s="7"/>
      <c r="G134" s="38">
        <f t="shared" si="2"/>
        <v>0</v>
      </c>
      <c r="H134" s="36"/>
      <c r="I134" s="39">
        <f t="shared" si="3"/>
        <v>0</v>
      </c>
    </row>
    <row r="135" spans="1:9" s="2" customFormat="1" ht="12.75">
      <c r="A135" s="5">
        <v>126</v>
      </c>
      <c r="B135" s="59"/>
      <c r="C135" s="59"/>
      <c r="D135" s="6" t="s">
        <v>154</v>
      </c>
      <c r="E135" s="24">
        <v>1</v>
      </c>
      <c r="F135" s="7"/>
      <c r="G135" s="38">
        <f t="shared" si="2"/>
        <v>0</v>
      </c>
      <c r="H135" s="36"/>
      <c r="I135" s="39">
        <f t="shared" si="3"/>
        <v>0</v>
      </c>
    </row>
    <row r="136" spans="1:9" s="2" customFormat="1" ht="12.75" customHeight="1">
      <c r="A136" s="5">
        <v>127</v>
      </c>
      <c r="B136" s="59" t="s">
        <v>53</v>
      </c>
      <c r="C136" s="59" t="s">
        <v>157</v>
      </c>
      <c r="D136" s="6" t="s">
        <v>158</v>
      </c>
      <c r="E136" s="24">
        <f>3+4+4+6</f>
        <v>17</v>
      </c>
      <c r="F136" s="7"/>
      <c r="G136" s="38">
        <f t="shared" si="2"/>
        <v>0</v>
      </c>
      <c r="H136" s="36"/>
      <c r="I136" s="39">
        <f t="shared" si="3"/>
        <v>0</v>
      </c>
    </row>
    <row r="137" spans="1:9" s="2" customFormat="1" ht="12.75">
      <c r="A137" s="5">
        <v>128</v>
      </c>
      <c r="B137" s="59"/>
      <c r="C137" s="59"/>
      <c r="D137" s="6" t="s">
        <v>159</v>
      </c>
      <c r="E137" s="24">
        <f>1+4+6+4</f>
        <v>15</v>
      </c>
      <c r="F137" s="7"/>
      <c r="G137" s="38">
        <f t="shared" si="2"/>
        <v>0</v>
      </c>
      <c r="H137" s="36"/>
      <c r="I137" s="39">
        <f t="shared" si="3"/>
        <v>0</v>
      </c>
    </row>
    <row r="138" spans="1:9" s="2" customFormat="1" ht="12.75" customHeight="1">
      <c r="A138" s="5">
        <v>129</v>
      </c>
      <c r="B138" s="59" t="s">
        <v>53</v>
      </c>
      <c r="C138" s="59" t="s">
        <v>160</v>
      </c>
      <c r="D138" s="6" t="s">
        <v>161</v>
      </c>
      <c r="E138" s="24">
        <f>4+8+4+2</f>
        <v>18</v>
      </c>
      <c r="F138" s="7"/>
      <c r="G138" s="38">
        <f t="shared" si="2"/>
        <v>0</v>
      </c>
      <c r="H138" s="36"/>
      <c r="I138" s="39">
        <f t="shared" si="3"/>
        <v>0</v>
      </c>
    </row>
    <row r="139" spans="1:9" s="2" customFormat="1" ht="12.75">
      <c r="A139" s="5">
        <v>130</v>
      </c>
      <c r="B139" s="59"/>
      <c r="C139" s="59"/>
      <c r="D139" s="6" t="s">
        <v>162</v>
      </c>
      <c r="E139" s="24">
        <f>3+8+4+2+4</f>
        <v>21</v>
      </c>
      <c r="F139" s="7"/>
      <c r="G139" s="38">
        <f t="shared" ref="G139:G160" si="4">E139*F139</f>
        <v>0</v>
      </c>
      <c r="H139" s="36"/>
      <c r="I139" s="39">
        <f t="shared" ref="I139:I160" si="5">G139+G139*H139</f>
        <v>0</v>
      </c>
    </row>
    <row r="140" spans="1:9" s="2" customFormat="1" ht="12.75" customHeight="1">
      <c r="A140" s="5">
        <v>131</v>
      </c>
      <c r="B140" s="58" t="s">
        <v>53</v>
      </c>
      <c r="C140" s="58" t="s">
        <v>163</v>
      </c>
      <c r="D140" s="8" t="s">
        <v>164</v>
      </c>
      <c r="E140" s="24">
        <f>2+2+1</f>
        <v>5</v>
      </c>
      <c r="F140" s="7"/>
      <c r="G140" s="38">
        <f t="shared" si="4"/>
        <v>0</v>
      </c>
      <c r="H140" s="36"/>
      <c r="I140" s="39">
        <f t="shared" si="5"/>
        <v>0</v>
      </c>
    </row>
    <row r="141" spans="1:9" s="2" customFormat="1" ht="12.75">
      <c r="A141" s="5">
        <v>132</v>
      </c>
      <c r="B141" s="58"/>
      <c r="C141" s="58"/>
      <c r="D141" s="8" t="s">
        <v>165</v>
      </c>
      <c r="E141" s="24">
        <f>2+2</f>
        <v>4</v>
      </c>
      <c r="F141" s="7"/>
      <c r="G141" s="38">
        <f t="shared" si="4"/>
        <v>0</v>
      </c>
      <c r="H141" s="36"/>
      <c r="I141" s="39">
        <f t="shared" si="5"/>
        <v>0</v>
      </c>
    </row>
    <row r="142" spans="1:9" s="2" customFormat="1" ht="12.75">
      <c r="A142" s="5">
        <v>133</v>
      </c>
      <c r="B142" s="58"/>
      <c r="C142" s="58"/>
      <c r="D142" s="8" t="s">
        <v>166</v>
      </c>
      <c r="E142" s="24">
        <f>4+4+4</f>
        <v>12</v>
      </c>
      <c r="F142" s="7"/>
      <c r="G142" s="38">
        <f t="shared" si="4"/>
        <v>0</v>
      </c>
      <c r="H142" s="36"/>
      <c r="I142" s="39">
        <f t="shared" si="5"/>
        <v>0</v>
      </c>
    </row>
    <row r="143" spans="1:9" s="2" customFormat="1" ht="12.75">
      <c r="A143" s="5">
        <v>134</v>
      </c>
      <c r="B143" s="58"/>
      <c r="C143" s="58"/>
      <c r="D143" s="8" t="s">
        <v>167</v>
      </c>
      <c r="E143" s="24">
        <f>1+4+2+3</f>
        <v>10</v>
      </c>
      <c r="F143" s="7"/>
      <c r="G143" s="38">
        <f t="shared" si="4"/>
        <v>0</v>
      </c>
      <c r="H143" s="36"/>
      <c r="I143" s="39">
        <f t="shared" si="5"/>
        <v>0</v>
      </c>
    </row>
    <row r="144" spans="1:9" s="2" customFormat="1" ht="12.75">
      <c r="A144" s="5">
        <v>135</v>
      </c>
      <c r="B144" s="58"/>
      <c r="C144" s="58"/>
      <c r="D144" s="8" t="s">
        <v>168</v>
      </c>
      <c r="E144" s="24">
        <f>1+4+2+3</f>
        <v>10</v>
      </c>
      <c r="F144" s="7"/>
      <c r="G144" s="38">
        <f t="shared" si="4"/>
        <v>0</v>
      </c>
      <c r="H144" s="36"/>
      <c r="I144" s="39">
        <f t="shared" si="5"/>
        <v>0</v>
      </c>
    </row>
    <row r="145" spans="1:9" s="2" customFormat="1" ht="12.75">
      <c r="A145" s="5">
        <v>136</v>
      </c>
      <c r="B145" s="58"/>
      <c r="C145" s="58"/>
      <c r="D145" s="8" t="s">
        <v>169</v>
      </c>
      <c r="E145" s="24">
        <f>1+4+2+3</f>
        <v>10</v>
      </c>
      <c r="F145" s="7"/>
      <c r="G145" s="38">
        <f t="shared" si="4"/>
        <v>0</v>
      </c>
      <c r="H145" s="36"/>
      <c r="I145" s="39">
        <f t="shared" si="5"/>
        <v>0</v>
      </c>
    </row>
    <row r="146" spans="1:9" s="2" customFormat="1" ht="12.75">
      <c r="A146" s="5">
        <v>137</v>
      </c>
      <c r="B146" s="31" t="s">
        <v>53</v>
      </c>
      <c r="C146" s="31" t="s">
        <v>170</v>
      </c>
      <c r="D146" s="8" t="s">
        <v>171</v>
      </c>
      <c r="E146" s="24">
        <f>2</f>
        <v>2</v>
      </c>
      <c r="F146" s="7"/>
      <c r="G146" s="38">
        <f t="shared" si="4"/>
        <v>0</v>
      </c>
      <c r="H146" s="36"/>
      <c r="I146" s="39">
        <f t="shared" si="5"/>
        <v>0</v>
      </c>
    </row>
    <row r="147" spans="1:9" s="2" customFormat="1" ht="12.75">
      <c r="A147" s="5">
        <v>138</v>
      </c>
      <c r="B147" s="32"/>
      <c r="C147" s="32"/>
      <c r="D147" s="8" t="s">
        <v>172</v>
      </c>
      <c r="E147" s="24">
        <f>2</f>
        <v>2</v>
      </c>
      <c r="F147" s="7"/>
      <c r="G147" s="38">
        <f t="shared" si="4"/>
        <v>0</v>
      </c>
      <c r="H147" s="36"/>
      <c r="I147" s="39">
        <f t="shared" si="5"/>
        <v>0</v>
      </c>
    </row>
    <row r="148" spans="1:9" s="2" customFormat="1" ht="12.75">
      <c r="A148" s="5">
        <v>139</v>
      </c>
      <c r="B148" s="32"/>
      <c r="C148" s="32"/>
      <c r="D148" s="8" t="s">
        <v>173</v>
      </c>
      <c r="E148" s="24">
        <f>2</f>
        <v>2</v>
      </c>
      <c r="F148" s="7"/>
      <c r="G148" s="38">
        <f t="shared" si="4"/>
        <v>0</v>
      </c>
      <c r="H148" s="36"/>
      <c r="I148" s="39">
        <f t="shared" si="5"/>
        <v>0</v>
      </c>
    </row>
    <row r="149" spans="1:9" s="2" customFormat="1" ht="12.75">
      <c r="A149" s="5">
        <v>140</v>
      </c>
      <c r="B149" s="32"/>
      <c r="C149" s="32"/>
      <c r="D149" s="8" t="s">
        <v>174</v>
      </c>
      <c r="E149" s="24">
        <f>2</f>
        <v>2</v>
      </c>
      <c r="F149" s="7"/>
      <c r="G149" s="38">
        <f t="shared" si="4"/>
        <v>0</v>
      </c>
      <c r="H149" s="36"/>
      <c r="I149" s="39">
        <f t="shared" si="5"/>
        <v>0</v>
      </c>
    </row>
    <row r="150" spans="1:9" s="2" customFormat="1" ht="12.75" customHeight="1">
      <c r="A150" s="5">
        <v>141</v>
      </c>
      <c r="B150" s="58" t="s">
        <v>53</v>
      </c>
      <c r="C150" s="58" t="s">
        <v>175</v>
      </c>
      <c r="D150" s="8" t="s">
        <v>176</v>
      </c>
      <c r="E150" s="24">
        <f>2+2</f>
        <v>4</v>
      </c>
      <c r="F150" s="7"/>
      <c r="G150" s="38">
        <f t="shared" si="4"/>
        <v>0</v>
      </c>
      <c r="H150" s="36"/>
      <c r="I150" s="39">
        <f t="shared" si="5"/>
        <v>0</v>
      </c>
    </row>
    <row r="151" spans="1:9" s="2" customFormat="1" ht="12.75">
      <c r="A151" s="5">
        <v>142</v>
      </c>
      <c r="B151" s="58"/>
      <c r="C151" s="58"/>
      <c r="D151" s="8" t="s">
        <v>177</v>
      </c>
      <c r="E151" s="24">
        <f>2</f>
        <v>2</v>
      </c>
      <c r="F151" s="7"/>
      <c r="G151" s="38">
        <f t="shared" si="4"/>
        <v>0</v>
      </c>
      <c r="H151" s="36"/>
      <c r="I151" s="39">
        <f t="shared" si="5"/>
        <v>0</v>
      </c>
    </row>
    <row r="152" spans="1:9" s="2" customFormat="1" ht="12.75" customHeight="1">
      <c r="A152" s="5">
        <v>143</v>
      </c>
      <c r="B152" s="58" t="s">
        <v>53</v>
      </c>
      <c r="C152" s="58" t="s">
        <v>178</v>
      </c>
      <c r="D152" s="8" t="s">
        <v>179</v>
      </c>
      <c r="E152" s="24">
        <v>1</v>
      </c>
      <c r="F152" s="7"/>
      <c r="G152" s="38">
        <f t="shared" si="4"/>
        <v>0</v>
      </c>
      <c r="H152" s="36"/>
      <c r="I152" s="39">
        <f t="shared" si="5"/>
        <v>0</v>
      </c>
    </row>
    <row r="153" spans="1:9" s="2" customFormat="1" ht="12.75">
      <c r="A153" s="5">
        <v>144</v>
      </c>
      <c r="B153" s="58"/>
      <c r="C153" s="58"/>
      <c r="D153" s="8" t="s">
        <v>180</v>
      </c>
      <c r="E153" s="24">
        <v>1</v>
      </c>
      <c r="F153" s="7"/>
      <c r="G153" s="38">
        <f t="shared" si="4"/>
        <v>0</v>
      </c>
      <c r="H153" s="36"/>
      <c r="I153" s="39">
        <f t="shared" si="5"/>
        <v>0</v>
      </c>
    </row>
    <row r="154" spans="1:9" s="2" customFormat="1" ht="12.75">
      <c r="A154" s="5">
        <v>145</v>
      </c>
      <c r="B154" s="58"/>
      <c r="C154" s="58"/>
      <c r="D154" s="8" t="s">
        <v>181</v>
      </c>
      <c r="E154" s="24">
        <v>1</v>
      </c>
      <c r="F154" s="7"/>
      <c r="G154" s="38">
        <f t="shared" si="4"/>
        <v>0</v>
      </c>
      <c r="H154" s="36"/>
      <c r="I154" s="39">
        <f t="shared" si="5"/>
        <v>0</v>
      </c>
    </row>
    <row r="155" spans="1:9" s="2" customFormat="1" ht="12.75">
      <c r="A155" s="5">
        <v>146</v>
      </c>
      <c r="B155" s="58"/>
      <c r="C155" s="58"/>
      <c r="D155" s="8" t="s">
        <v>182</v>
      </c>
      <c r="E155" s="24">
        <v>1</v>
      </c>
      <c r="F155" s="7"/>
      <c r="G155" s="38">
        <f t="shared" si="4"/>
        <v>0</v>
      </c>
      <c r="H155" s="36"/>
      <c r="I155" s="39">
        <f t="shared" si="5"/>
        <v>0</v>
      </c>
    </row>
    <row r="156" spans="1:9" s="2" customFormat="1" ht="12.75" customHeight="1">
      <c r="A156" s="5">
        <v>147</v>
      </c>
      <c r="B156" s="58" t="s">
        <v>53</v>
      </c>
      <c r="C156" s="58" t="s">
        <v>183</v>
      </c>
      <c r="D156" s="8" t="s">
        <v>184</v>
      </c>
      <c r="E156" s="24">
        <f>2+1</f>
        <v>3</v>
      </c>
      <c r="F156" s="7"/>
      <c r="G156" s="38">
        <f t="shared" si="4"/>
        <v>0</v>
      </c>
      <c r="H156" s="36"/>
      <c r="I156" s="39">
        <f t="shared" si="5"/>
        <v>0</v>
      </c>
    </row>
    <row r="157" spans="1:9" s="2" customFormat="1" ht="12.75">
      <c r="A157" s="5">
        <v>148</v>
      </c>
      <c r="B157" s="58"/>
      <c r="C157" s="58"/>
      <c r="D157" s="8" t="s">
        <v>185</v>
      </c>
      <c r="E157" s="24">
        <f>5+4+2+3</f>
        <v>14</v>
      </c>
      <c r="F157" s="7"/>
      <c r="G157" s="38">
        <f t="shared" si="4"/>
        <v>0</v>
      </c>
      <c r="H157" s="36"/>
      <c r="I157" s="39">
        <f t="shared" si="5"/>
        <v>0</v>
      </c>
    </row>
    <row r="158" spans="1:9" s="2" customFormat="1" ht="12.75" customHeight="1">
      <c r="A158" s="5">
        <v>149</v>
      </c>
      <c r="B158" s="58" t="s">
        <v>186</v>
      </c>
      <c r="C158" s="58" t="s">
        <v>187</v>
      </c>
      <c r="D158" s="8" t="s">
        <v>188</v>
      </c>
      <c r="E158" s="24">
        <f>2</f>
        <v>2</v>
      </c>
      <c r="F158" s="7"/>
      <c r="G158" s="38">
        <f t="shared" si="4"/>
        <v>0</v>
      </c>
      <c r="H158" s="36"/>
      <c r="I158" s="39">
        <f t="shared" si="5"/>
        <v>0</v>
      </c>
    </row>
    <row r="159" spans="1:9" s="2" customFormat="1" ht="12.75">
      <c r="A159" s="5">
        <v>150</v>
      </c>
      <c r="B159" s="58"/>
      <c r="C159" s="58"/>
      <c r="D159" s="8" t="s">
        <v>189</v>
      </c>
      <c r="E159" s="26">
        <f>2</f>
        <v>2</v>
      </c>
      <c r="F159" s="7"/>
      <c r="G159" s="38">
        <f t="shared" si="4"/>
        <v>0</v>
      </c>
      <c r="H159" s="36"/>
      <c r="I159" s="39">
        <f t="shared" si="5"/>
        <v>0</v>
      </c>
    </row>
    <row r="160" spans="1:9" s="2" customFormat="1" ht="12.75">
      <c r="A160" s="5">
        <v>151</v>
      </c>
      <c r="B160" s="27" t="s">
        <v>190</v>
      </c>
      <c r="C160" s="30" t="s">
        <v>191</v>
      </c>
      <c r="D160" s="6" t="s">
        <v>192</v>
      </c>
      <c r="E160" s="24">
        <f>1</f>
        <v>1</v>
      </c>
      <c r="F160" s="7"/>
      <c r="G160" s="38">
        <f t="shared" si="4"/>
        <v>0</v>
      </c>
      <c r="H160" s="36"/>
      <c r="I160" s="39">
        <f t="shared" si="5"/>
        <v>0</v>
      </c>
    </row>
    <row r="161" spans="1:9" s="2" customFormat="1" ht="12.75">
      <c r="A161" s="47" t="s">
        <v>193</v>
      </c>
      <c r="B161" s="48"/>
      <c r="C161" s="48"/>
      <c r="D161" s="48"/>
      <c r="E161" s="48"/>
      <c r="F161" s="49"/>
      <c r="G161" s="11">
        <f>SUM(G10:G160)</f>
        <v>0</v>
      </c>
      <c r="H161" s="11"/>
      <c r="I161" s="11">
        <f>SUM(I10:I160)</f>
        <v>0</v>
      </c>
    </row>
    <row r="162" spans="1:9" s="2" customFormat="1" ht="12">
      <c r="A162" s="12"/>
      <c r="B162" s="12"/>
      <c r="C162" s="12"/>
      <c r="D162" s="12"/>
      <c r="E162" s="13"/>
    </row>
    <row r="163" spans="1:9">
      <c r="F163" s="18"/>
      <c r="G163" s="18"/>
    </row>
    <row r="164" spans="1:9">
      <c r="B164" s="50" t="s">
        <v>213</v>
      </c>
      <c r="C164" s="50"/>
      <c r="D164" s="50"/>
      <c r="E164" s="50"/>
      <c r="F164" s="50"/>
      <c r="G164" s="50"/>
      <c r="H164" s="50"/>
    </row>
    <row r="166" spans="1:9">
      <c r="F166" s="51" t="s">
        <v>215</v>
      </c>
      <c r="G166" s="51"/>
      <c r="H166" s="51"/>
      <c r="I166" s="51"/>
    </row>
    <row r="167" spans="1:9">
      <c r="F167" s="51" t="s">
        <v>214</v>
      </c>
      <c r="G167" s="51"/>
      <c r="H167" s="51"/>
      <c r="I167" s="51"/>
    </row>
  </sheetData>
  <mergeCells count="89">
    <mergeCell ref="A4:I4"/>
    <mergeCell ref="B12:B15"/>
    <mergeCell ref="C12:C15"/>
    <mergeCell ref="B17:B20"/>
    <mergeCell ref="C17:C20"/>
    <mergeCell ref="H5:H7"/>
    <mergeCell ref="I5:I7"/>
    <mergeCell ref="A9:I9"/>
    <mergeCell ref="E5:E7"/>
    <mergeCell ref="A5:A7"/>
    <mergeCell ref="B5:C6"/>
    <mergeCell ref="D5:D7"/>
    <mergeCell ref="F5:F7"/>
    <mergeCell ref="G5:G7"/>
    <mergeCell ref="B21:B24"/>
    <mergeCell ref="C21:C24"/>
    <mergeCell ref="B25:B28"/>
    <mergeCell ref="C25:C28"/>
    <mergeCell ref="B30:B33"/>
    <mergeCell ref="C30:C33"/>
    <mergeCell ref="B34:B37"/>
    <mergeCell ref="C34:C37"/>
    <mergeCell ref="B40:B43"/>
    <mergeCell ref="C40:C43"/>
    <mergeCell ref="B47:B50"/>
    <mergeCell ref="C47:C50"/>
    <mergeCell ref="B51:B54"/>
    <mergeCell ref="C51:C54"/>
    <mergeCell ref="B55:B58"/>
    <mergeCell ref="C55:C58"/>
    <mergeCell ref="B60:B63"/>
    <mergeCell ref="C60:C63"/>
    <mergeCell ref="B64:B67"/>
    <mergeCell ref="C64:C67"/>
    <mergeCell ref="B68:B71"/>
    <mergeCell ref="C68:C71"/>
    <mergeCell ref="B72:B75"/>
    <mergeCell ref="C72:C75"/>
    <mergeCell ref="B80:B83"/>
    <mergeCell ref="C80:C83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15:B116"/>
    <mergeCell ref="C115:C116"/>
    <mergeCell ref="B110:B113"/>
    <mergeCell ref="C110:C113"/>
    <mergeCell ref="B117:B121"/>
    <mergeCell ref="C117:C121"/>
    <mergeCell ref="B122:B125"/>
    <mergeCell ref="C122:C125"/>
    <mergeCell ref="B126:B129"/>
    <mergeCell ref="C126:C129"/>
    <mergeCell ref="C140:C145"/>
    <mergeCell ref="B136:B137"/>
    <mergeCell ref="C136:C137"/>
    <mergeCell ref="B138:B139"/>
    <mergeCell ref="C138:C139"/>
    <mergeCell ref="B132:B133"/>
    <mergeCell ref="C132:C133"/>
    <mergeCell ref="B134:B135"/>
    <mergeCell ref="C134:C135"/>
    <mergeCell ref="B130:B131"/>
    <mergeCell ref="C130:C131"/>
    <mergeCell ref="G1:I1"/>
    <mergeCell ref="A161:F161"/>
    <mergeCell ref="B164:H164"/>
    <mergeCell ref="F167:I167"/>
    <mergeCell ref="F166:I166"/>
    <mergeCell ref="B76:B79"/>
    <mergeCell ref="C76:C79"/>
    <mergeCell ref="B150:B151"/>
    <mergeCell ref="C150:C151"/>
    <mergeCell ref="B152:B155"/>
    <mergeCell ref="C152:C155"/>
    <mergeCell ref="B156:B157"/>
    <mergeCell ref="C156:C157"/>
    <mergeCell ref="B158:B159"/>
    <mergeCell ref="C158:C159"/>
    <mergeCell ref="B140:B145"/>
  </mergeCells>
  <pageMargins left="0.7" right="0.7" top="0.75" bottom="0.75" header="0.511811023622047" footer="0.511811023622047"/>
  <pageSetup paperSize="9" scale="49" orientation="portrait" horizontalDpi="300" verticalDpi="300" r:id="rId1"/>
  <rowBreaks count="1" manualBreakCount="1">
    <brk id="71" max="9" man="1"/>
  </rowBreaks>
  <ignoredErrors>
    <ignoredError sqref="E1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Tusze i tonery</vt:lpstr>
      <vt:lpstr>'Tusze i tonery'!Obszar_wydruku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Krzysztof Antczak</cp:lastModifiedBy>
  <cp:revision>3</cp:revision>
  <cp:lastPrinted>2025-03-03T12:51:33Z</cp:lastPrinted>
  <dcterms:created xsi:type="dcterms:W3CDTF">2022-08-29T11:02:35Z</dcterms:created>
  <dcterms:modified xsi:type="dcterms:W3CDTF">2025-03-07T10:30:05Z</dcterms:modified>
  <dc:language>pl-PL</dc:language>
</cp:coreProperties>
</file>