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_BUDOWY REALIZOWANE\1_ sciezka przy ul. Leśnej\PRZETARG\do przetargu\"/>
    </mc:Choice>
  </mc:AlternateContent>
  <bookViews>
    <workbookView xWindow="-120" yWindow="-120" windowWidth="20730" windowHeight="11160" tabRatio="919"/>
  </bookViews>
  <sheets>
    <sheet name="ul. Leśna" sheetId="32" r:id="rId1"/>
  </sheets>
  <definedNames>
    <definedName name="_Hlk75858301" localSheetId="0">'ul. Leśna'!$D$2</definedName>
    <definedName name="_xlnm.Print_Area" localSheetId="0">'ul. Leśna'!$B$1:$H$304</definedName>
    <definedName name="_xlnm.Print_Titles" localSheetId="0">'ul. Leśna'!$18:$18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1" i="32" l="1"/>
  <c r="H294" i="32" l="1"/>
  <c r="H254" i="32"/>
  <c r="H255" i="32"/>
  <c r="H256" i="32"/>
  <c r="H257" i="32"/>
  <c r="H258" i="32"/>
  <c r="H259" i="32"/>
  <c r="H260" i="32"/>
  <c r="H261" i="32"/>
  <c r="H262" i="32"/>
  <c r="H263" i="32"/>
  <c r="H264" i="32"/>
  <c r="H265" i="32"/>
  <c r="H266" i="32"/>
  <c r="H267" i="32"/>
  <c r="H268" i="32"/>
  <c r="H269" i="32"/>
  <c r="H270" i="32"/>
  <c r="H271" i="32"/>
  <c r="H272" i="32"/>
  <c r="H273" i="32"/>
  <c r="H274" i="32"/>
  <c r="H275" i="32"/>
  <c r="H276" i="32"/>
  <c r="H277" i="32"/>
  <c r="H278" i="32"/>
  <c r="H279" i="32"/>
  <c r="H280" i="32"/>
  <c r="H281" i="32"/>
  <c r="H282" i="32"/>
  <c r="H283" i="32"/>
  <c r="H284" i="32"/>
  <c r="H285" i="32"/>
  <c r="H286" i="32"/>
  <c r="H253" i="32"/>
  <c r="H246" i="32"/>
  <c r="H247" i="32"/>
  <c r="H248" i="32"/>
  <c r="H249" i="32"/>
  <c r="H250" i="32"/>
  <c r="H251" i="32"/>
  <c r="H245" i="32"/>
  <c r="H229" i="32"/>
  <c r="H230" i="32"/>
  <c r="H231" i="32"/>
  <c r="H232" i="32"/>
  <c r="H233" i="32"/>
  <c r="H234" i="32"/>
  <c r="H235" i="32"/>
  <c r="H236" i="32"/>
  <c r="H237" i="32"/>
  <c r="H238" i="32"/>
  <c r="H239" i="32"/>
  <c r="H240" i="32"/>
  <c r="H241" i="32"/>
  <c r="H242" i="32"/>
  <c r="H243" i="32"/>
  <c r="H228" i="32"/>
  <c r="H244" i="32" l="1"/>
  <c r="H252" i="32"/>
  <c r="H227" i="32"/>
  <c r="H20" i="32"/>
  <c r="H121" i="32" s="1"/>
  <c r="H296" i="32" s="1"/>
  <c r="H224" i="32"/>
  <c r="H223" i="32"/>
  <c r="H222" i="32"/>
  <c r="H221" i="32"/>
  <c r="H220" i="32"/>
  <c r="H219" i="32"/>
  <c r="H218" i="32"/>
  <c r="H217" i="32"/>
  <c r="H216" i="32"/>
  <c r="H215" i="32"/>
  <c r="H214" i="32"/>
  <c r="H213" i="32"/>
  <c r="H212" i="32"/>
  <c r="H211" i="32"/>
  <c r="H210" i="32"/>
  <c r="H209" i="32"/>
  <c r="H208" i="32"/>
  <c r="H207" i="32"/>
  <c r="H206" i="32"/>
  <c r="H205" i="32"/>
  <c r="H204" i="32"/>
  <c r="H203" i="32"/>
  <c r="H202" i="32"/>
  <c r="H201" i="32"/>
  <c r="H200" i="32"/>
  <c r="H199" i="32"/>
  <c r="H198" i="32"/>
  <c r="H197" i="32"/>
  <c r="H196" i="32"/>
  <c r="H195" i="32"/>
  <c r="H194" i="32"/>
  <c r="H193" i="32"/>
  <c r="H192" i="32"/>
  <c r="H191" i="32"/>
  <c r="H190" i="32"/>
  <c r="H189" i="32"/>
  <c r="H188" i="32"/>
  <c r="H187" i="32"/>
  <c r="H186" i="32"/>
  <c r="H185" i="32"/>
  <c r="H184" i="32"/>
  <c r="H183" i="32"/>
  <c r="H182" i="32"/>
  <c r="H181" i="32"/>
  <c r="H180" i="32"/>
  <c r="H179" i="32"/>
  <c r="H178" i="32"/>
  <c r="H177" i="32"/>
  <c r="H176" i="32"/>
  <c r="H175" i="32"/>
  <c r="H173" i="32"/>
  <c r="H172" i="32"/>
  <c r="H171" i="32"/>
  <c r="H170" i="32"/>
  <c r="H169" i="32"/>
  <c r="H168" i="32"/>
  <c r="H167" i="32"/>
  <c r="H166" i="32"/>
  <c r="H165" i="32"/>
  <c r="H163" i="32"/>
  <c r="H159" i="32"/>
  <c r="H157" i="32"/>
  <c r="H155" i="32"/>
  <c r="H153" i="32"/>
  <c r="H150" i="32"/>
  <c r="H148" i="32"/>
  <c r="H146" i="32"/>
  <c r="H144" i="32"/>
  <c r="H142" i="32"/>
  <c r="H140" i="32"/>
  <c r="H138" i="32"/>
  <c r="H136" i="32"/>
  <c r="H134" i="32"/>
  <c r="H132" i="32"/>
  <c r="H130" i="32"/>
  <c r="H128" i="32"/>
  <c r="H126" i="32"/>
  <c r="H124" i="32"/>
  <c r="H120" i="32"/>
  <c r="H119" i="32"/>
  <c r="H118" i="32"/>
  <c r="H117" i="32"/>
  <c r="H116" i="32"/>
  <c r="H115" i="32"/>
  <c r="H114" i="32"/>
  <c r="H113" i="32"/>
  <c r="H293" i="32"/>
  <c r="H292" i="32"/>
  <c r="H291" i="32"/>
  <c r="H290" i="32"/>
  <c r="H289" i="32"/>
  <c r="H112" i="32"/>
  <c r="H111" i="32"/>
  <c r="H110" i="32"/>
  <c r="H109" i="32"/>
  <c r="H106" i="32"/>
  <c r="H104" i="32"/>
  <c r="H103" i="32"/>
  <c r="H102" i="32"/>
  <c r="H100" i="32"/>
  <c r="H99" i="32"/>
  <c r="H98" i="32"/>
  <c r="H97" i="32"/>
  <c r="H95" i="32"/>
  <c r="H94" i="32"/>
  <c r="H93" i="32"/>
  <c r="H92" i="32"/>
  <c r="H91" i="32"/>
  <c r="H90" i="32"/>
  <c r="H88" i="32"/>
  <c r="H87" i="32"/>
  <c r="H86" i="32"/>
  <c r="H85" i="32"/>
  <c r="H83" i="32"/>
  <c r="H82" i="32"/>
  <c r="H81" i="32"/>
  <c r="H80" i="32"/>
  <c r="H79" i="32"/>
  <c r="H78" i="32"/>
  <c r="H76" i="32"/>
  <c r="H75" i="32"/>
  <c r="H74" i="32"/>
  <c r="H73" i="32"/>
  <c r="H72" i="32"/>
  <c r="H71" i="32"/>
  <c r="H69" i="32"/>
  <c r="H68" i="32"/>
  <c r="H67" i="32"/>
  <c r="H66" i="32"/>
  <c r="H65" i="32"/>
  <c r="H63" i="32"/>
  <c r="H62" i="32"/>
  <c r="H61" i="32"/>
  <c r="H60" i="32"/>
  <c r="F58" i="32"/>
  <c r="H57" i="32"/>
  <c r="F56" i="32"/>
  <c r="H56" i="32" s="1"/>
  <c r="F55" i="32"/>
  <c r="H55" i="32" s="1"/>
  <c r="F54" i="32"/>
  <c r="F53" i="32"/>
  <c r="H53" i="32" s="1"/>
  <c r="F52" i="32"/>
  <c r="H52" i="32" s="1"/>
  <c r="F51" i="32"/>
  <c r="H51" i="32" s="1"/>
  <c r="F50" i="32"/>
  <c r="H50" i="32" s="1"/>
  <c r="F49" i="32"/>
  <c r="H49" i="32" s="1"/>
  <c r="F47" i="32"/>
  <c r="H47" i="32" s="1"/>
  <c r="H46" i="32"/>
  <c r="F45" i="32"/>
  <c r="H45" i="32" s="1"/>
  <c r="H44" i="32"/>
  <c r="F43" i="32"/>
  <c r="H43" i="32" s="1"/>
  <c r="H42" i="32"/>
  <c r="F41" i="32"/>
  <c r="H41" i="32" s="1"/>
  <c r="H40" i="32"/>
  <c r="F39" i="32"/>
  <c r="H39" i="32" s="1"/>
  <c r="H38" i="32"/>
  <c r="F37" i="32"/>
  <c r="H37" i="32" s="1"/>
  <c r="H36" i="32"/>
  <c r="H33" i="32"/>
  <c r="H32" i="32"/>
  <c r="H31" i="32"/>
  <c r="H30" i="32"/>
  <c r="H29" i="32"/>
  <c r="H28" i="32"/>
  <c r="H27" i="32"/>
  <c r="F26" i="32"/>
  <c r="H26" i="32" s="1"/>
  <c r="H25" i="32"/>
  <c r="F24" i="32"/>
  <c r="H23" i="32"/>
  <c r="H295" i="32" l="1"/>
  <c r="H287" i="32"/>
  <c r="H108" i="32"/>
  <c r="H174" i="32"/>
  <c r="H59" i="32"/>
  <c r="H64" i="32"/>
  <c r="H77" i="32"/>
  <c r="H54" i="32"/>
  <c r="H84" i="32"/>
  <c r="H96" i="32"/>
  <c r="H123" i="32"/>
  <c r="F34" i="32"/>
  <c r="H34" i="32" s="1"/>
  <c r="H101" i="32"/>
  <c r="H152" i="32"/>
  <c r="H58" i="32"/>
  <c r="H70" i="32"/>
  <c r="H164" i="32"/>
  <c r="H89" i="32"/>
  <c r="H35" i="32"/>
  <c r="H24" i="32"/>
  <c r="H225" i="32" l="1"/>
  <c r="H161" i="32"/>
  <c r="H48" i="32"/>
  <c r="F107" i="32"/>
  <c r="H107" i="32" s="1"/>
  <c r="H105" i="32" s="1"/>
  <c r="H22" i="32"/>
  <c r="H297" i="32" l="1"/>
  <c r="H298" i="32" s="1"/>
</calcChain>
</file>

<file path=xl/sharedStrings.xml><?xml version="1.0" encoding="utf-8"?>
<sst xmlns="http://schemas.openxmlformats.org/spreadsheetml/2006/main" count="916" uniqueCount="545">
  <si>
    <t>Lp.</t>
  </si>
  <si>
    <t>Opis</t>
  </si>
  <si>
    <t>Jedn.</t>
  </si>
  <si>
    <t>Obmiar</t>
  </si>
  <si>
    <t>km</t>
  </si>
  <si>
    <t>m</t>
  </si>
  <si>
    <t>Podstawa</t>
  </si>
  <si>
    <t>D.01.02.04</t>
  </si>
  <si>
    <t>D.04.01.01</t>
  </si>
  <si>
    <t>D.08.02.02</t>
  </si>
  <si>
    <t>D.08.03.01</t>
  </si>
  <si>
    <t>Załadunek elementów pozyskanych z rozbiórki wraz z transportem na odległość do 10 km i kosztami utylizacji</t>
  </si>
  <si>
    <t>D.08.01.01b</t>
  </si>
  <si>
    <t>Profilowanie i zagęszczanie podłoża w gr. kat. I-IV</t>
  </si>
  <si>
    <t>D.04.02.01</t>
  </si>
  <si>
    <t>Usunięcie warstwy ziemi urodzajnej gr. ok. 10cm z wywiezieniem nadmiaru gruntu na odległość do 10 km</t>
  </si>
  <si>
    <t>D.01.02.02</t>
  </si>
  <si>
    <t>D.02.01.01</t>
  </si>
  <si>
    <t>Wykonanie trawników na warstwie gleby urodzajnej gr. 10cm</t>
  </si>
  <si>
    <t>kalk. indyw.</t>
  </si>
  <si>
    <t>Wykonanie projektu powykonawczego wraz z inwentaryzacją geodezyjną</t>
  </si>
  <si>
    <t>kpl.</t>
  </si>
  <si>
    <t>D.01.01.01a</t>
  </si>
  <si>
    <t>Opornik betonowy o wymiarach 12x25cm na podsypce c-p 1:4 gr.3cm</t>
  </si>
  <si>
    <t>Rozebranie ławy betonowej pod obrzeża (0,033m2)</t>
  </si>
  <si>
    <t>Ława z betonu C12/15 z oporem pod opornik betonowy (0,063m2)</t>
  </si>
  <si>
    <t>Krawężnik betonowy najazdowy o wymiarach 15x22cm na podsypce c-p 1:4 gr.3cm</t>
  </si>
  <si>
    <t>Ława z betonu C12/15 z oporem pod krawężnik najazdowy betonowy (0,066m2)</t>
  </si>
  <si>
    <t>Obrzeże betonowe o wymiarach 8x30cm na podsypce c-p 1:4 gr.3cm</t>
  </si>
  <si>
    <t>Ława z betonu C8/10 z oporem pod obrzeże betonowe (0,036m2)</t>
  </si>
  <si>
    <t>Odtworzenie trasy i punktów wysokościowych</t>
  </si>
  <si>
    <t>Krawężnik betonowy wystający o wymiarach 15x30cm na podsypce c-p 1:4 gr.3cm</t>
  </si>
  <si>
    <t>Ława z betonu C12/15 z oporem pod krawężnik wystający betonowy (0,072m2)</t>
  </si>
  <si>
    <t>Nawierzchnia z kostki betonowej z fazą typu "kość" koloru szarego gr. 8cm na podsypce cementowo piaskowej 1:4 gr. 4cm</t>
  </si>
  <si>
    <t>Wycinka drzew i krzewów</t>
  </si>
  <si>
    <t>D-04.04.02b</t>
  </si>
  <si>
    <t>D.09.01.02</t>
  </si>
  <si>
    <t>Rozebranie obrzeży betonowych</t>
  </si>
  <si>
    <t>Rozebranie oporników i krawężników betonowych</t>
  </si>
  <si>
    <t>Rozebranie ławy betonowej pod obrzeża (0,06m2)</t>
  </si>
  <si>
    <t>Rozebranie nawierzchni zjazdów i chodników z kostki betonowej o średniej grubości 15cm</t>
  </si>
  <si>
    <t>Rozebranie nawierzchni asfaltowej o średniej grubości 25cm</t>
  </si>
  <si>
    <t>Rozebranie nawierzchni z kostki kamiennej o średniej grubości 15cm</t>
  </si>
  <si>
    <t>Rozebranie nawierzchni asfaltowej o średniej grubości 10cm</t>
  </si>
  <si>
    <t>Rozebranie nawierzchni z kostki betonowej typu trylinka o średniej grubości 15cm</t>
  </si>
  <si>
    <t>Rozebranie nawierzchni betonowej o średniej grubości 15cm</t>
  </si>
  <si>
    <t>Opornik kamienny 12x30</t>
  </si>
  <si>
    <t>Ława z betonu C8/10 z oporem pod obrzeże betonowe (0,0675m2)</t>
  </si>
  <si>
    <t>Warstwa odsączająca z piasku średniego k&gt;8m/dobę gr. 15cm</t>
  </si>
  <si>
    <t xml:space="preserve">Podbudowa zasadnicza z mieszanki niezwiązanej C90/3 -kruszywo łamane 0/31,5 stab. mech. gr. 15cm </t>
  </si>
  <si>
    <t>Warstwa ścieralna AC8S gr. 5cm</t>
  </si>
  <si>
    <t xml:space="preserve">Podbudowa zasadnicza z mieszanki niezwiązanej C90/3 -kruszywo łamane 0/31,5 stab. mech. gr. 20cm </t>
  </si>
  <si>
    <t>Nawierzchnia z kostki betonowej z fazą typu "kość" koloru szarego gr. 6cm na podsypce cementowo piaskowej 1:4 gr. 3cm</t>
  </si>
  <si>
    <t>Płytki ostrzegające ryflowane gr. 6cm</t>
  </si>
  <si>
    <t>Nawierzchnia z kostki betonowej z fazą typu "kość" koloru grafitowego gr. 8cm na podsypce cementowo piaskowej 1:4 gr. 5cm</t>
  </si>
  <si>
    <t xml:space="preserve">Wykonanie opaski z kruszywa mineralnego 8/11 gr. 10cm </t>
  </si>
  <si>
    <t>Warstwa mrozochornna z mieszanki niezwiązanej o CBR ≥ 35% gr. 20cm</t>
  </si>
  <si>
    <t xml:space="preserve">Podbudowa zasadnicza z mieszanki niezwiązanej C90/3 -kruszywo łamane 0/31,5 stab. mech. gr. 25cm </t>
  </si>
  <si>
    <t>Warstwa wiążąca AC 16W gr. 8cm</t>
  </si>
  <si>
    <t>Geosiatka</t>
  </si>
  <si>
    <t>Warstwa ścieralna z AC 11S  gr. 4cm</t>
  </si>
  <si>
    <t>D.08.01.02</t>
  </si>
  <si>
    <t>Kostka kamienna 19/21gr. na podsypce cementowo piaskowej 1:4 gr. 3cm</t>
  </si>
  <si>
    <t>Kostka kamienna 7/9 gr. na podsypce cementowo piaskowej 1:4 gr. 3cm</t>
  </si>
  <si>
    <t>szt</t>
  </si>
  <si>
    <t>Wykonanie wykopów gruntach nieskalistych, kat. I-IV wraz z z wywiezieniem nadmiaru gruntu z wykopów na odległość do 10 km</t>
  </si>
  <si>
    <t>Podbudowa pomocnicza z mieszanki związanej cementem C5/6 ≤ 10 MPa gr. 15 cm</t>
  </si>
  <si>
    <t>Podbudowa z betonu C8/10 gr. 20 cm</t>
  </si>
  <si>
    <t>Płyta betonowa - beton C30/37 gr. 22cm</t>
  </si>
  <si>
    <t>Geomembrana</t>
  </si>
  <si>
    <t>D.04.04.04b</t>
  </si>
  <si>
    <t xml:space="preserve">D.05.03.01   </t>
  </si>
  <si>
    <t>D.05.03.05a</t>
  </si>
  <si>
    <t>D.05.03.05b</t>
  </si>
  <si>
    <t>D.04.03.01</t>
  </si>
  <si>
    <t>D.05.03.26a</t>
  </si>
  <si>
    <t>ST.1</t>
  </si>
  <si>
    <t>D.05.03.04</t>
  </si>
  <si>
    <t>D.04.06.01b </t>
  </si>
  <si>
    <t>D.04.05.01a</t>
  </si>
  <si>
    <t>Skropienie asfaltem naweirzchni drogowych</t>
  </si>
  <si>
    <t>Oczyszczenie mechaniczne nawierzchni drogowych nieulepszonych</t>
  </si>
  <si>
    <t>Oczyszczenie mechaniczne nawierzchni drogowych bitumicznych</t>
  </si>
  <si>
    <t>Wiaty autbusowe</t>
  </si>
  <si>
    <t>D.03.02.01</t>
  </si>
  <si>
    <t>Ułożenie odwodnienia liniowego 162x102x155mm B125kN na podsypce cementowo piaskowej 1:4 gr. 3cm i ławie betonowej z betonu C12/15 gr. 25cm</t>
  </si>
  <si>
    <t>Regulacja wysokościowa studni kanalizacyjnych sanitarnych z uzupełnieniem płytami odciążającymi</t>
  </si>
  <si>
    <t>Regulacja wysokościowa zaworów gazowych</t>
  </si>
  <si>
    <t>Regulacja wysokościowa zaworów wodociągowych</t>
  </si>
  <si>
    <t>Regulacja wysokościowa studni teletechnicznych</t>
  </si>
  <si>
    <t>Nawierzchnia z kostki betonowej z fazą typu "kość" koloru czerwonego gr. 6cm na podsypce cementowo piaskowej 1:4 gr. 3cm</t>
  </si>
  <si>
    <t>Nawierzchnia z kostki betonowej z fazą typu "kość" koloru grafitowego gr. 8cm na podsypce cementowo piaskowej 1:4 gr. 3cm</t>
  </si>
  <si>
    <t>Oznakowanie pionowe  - wg stałej organizacji ruchu</t>
  </si>
  <si>
    <t>Oznakowanie poziome - cienkowarstwowe- wg stałej organizacji ruchu</t>
  </si>
  <si>
    <t>Oznakowanie poziome - grubowarstwowe- wg stałej organizacji ruchu</t>
  </si>
  <si>
    <t>Słupek drogowy fi60 wystawiony na 100cm</t>
  </si>
  <si>
    <t>D-07.01.01a</t>
  </si>
  <si>
    <t>D-07.02.01a</t>
  </si>
  <si>
    <t>Skropienie asfaltem nawierzchni drogowych</t>
  </si>
  <si>
    <t>D-04.02.02</t>
  </si>
  <si>
    <t>Rury osłonowe tyu AROT dwudzielna</t>
  </si>
  <si>
    <t>Rozebranie nawierzchni drogi gr. 20cm</t>
  </si>
  <si>
    <t>Roboty ziemne i towarzyszące</t>
  </si>
  <si>
    <t>KNNR 6 0801-02</t>
  </si>
  <si>
    <t>Rozebranie podbudowy z kruszywa gr. 15 cm mechanicznie - jezdnia</t>
  </si>
  <si>
    <t>m2</t>
  </si>
  <si>
    <t>Krotność = 1,5</t>
  </si>
  <si>
    <t>KNNR 6 0801-08</t>
  </si>
  <si>
    <t>Rozebranie podbudowy z mas mineralno-bitumicznych gr. 8 cm mechanicznie - jezdnia</t>
  </si>
  <si>
    <t>KNR 2-31 0114-07 0114-08</t>
  </si>
  <si>
    <t>Podbudowa pomocnicza z mieszanki niezwiązanej o grubości po zagęszczeniu 20 cm</t>
  </si>
  <si>
    <t>KNNR 6 0110-03</t>
  </si>
  <si>
    <t>Podbudowy z mieszanek mineralno-bitumicznych asfaltowych o grubości po zagęszczeniu 8 cm</t>
  </si>
  <si>
    <t>KNNR 6 0308-03</t>
  </si>
  <si>
    <t>Nawierzchnie z mieszanek mineralno-bitumicznych asfaltowych o grubości 6 cm (warstwa wiążąca)</t>
  </si>
  <si>
    <t>KNNR 6 0309-02</t>
  </si>
  <si>
    <t>Nawierzchnie z mieszanek mineralno-bitumicznych asfaltowych o grubości po zagęszczeniu 4 cm (warstwa ścieralna)</t>
  </si>
  <si>
    <t>KNR-W 2-01 0802-02</t>
  </si>
  <si>
    <t>Wykopy z zasypaniem, wykonywane w gruncie kat. III, o ścianach zabezpieczonych obudową OW WRONKI - typ boksowy, przy głębokości do 2,50 m; szerokość wykopu 1,0-2,0 m</t>
  </si>
  <si>
    <t>m3</t>
  </si>
  <si>
    <t>KNNR 1 0605-01</t>
  </si>
  <si>
    <t>Igłofiltry o średnicy do 50 mm wpłukiwane w grunt bezpośrednio bez obsypki do głębokości 4 m.</t>
  </si>
  <si>
    <t>szt.</t>
  </si>
  <si>
    <t>kalkulacja indywidualna</t>
  </si>
  <si>
    <t>Praca zestawu igłofiltrów</t>
  </si>
  <si>
    <t>m-g</t>
  </si>
  <si>
    <t>Wykonanie przepustow dwudzielnych typu "AROT" na kablach</t>
  </si>
  <si>
    <t>Zamulenie przewodów dn 80-200 piaskiem z plastyfikatorami</t>
  </si>
  <si>
    <t>Demontaż, wydobycie wpustów ulicznych</t>
  </si>
  <si>
    <t>KNR 4-04 1103-04 1103-05</t>
  </si>
  <si>
    <t>Wywiezienie gruzu z terenu rozbiórki przy mechanicznym załadowaniu i wyładowaniu samochodem samowyładowczym na odległość 10 km</t>
  </si>
  <si>
    <t>Koszt utylizacji materiałów z rozbiórki</t>
  </si>
  <si>
    <t>Roboty montażowe</t>
  </si>
  <si>
    <t>KNNR 4 1308-03 z.sz.3.4. 9913-2</t>
  </si>
  <si>
    <t>Kanały z rur PVC łączonych na wcisk o śr. zewn. 200 mm - wykopy umocnione</t>
  </si>
  <si>
    <t>KNNR 4 1424-02</t>
  </si>
  <si>
    <t>Studzienki ściekowe uliczne betonowe o śr.500 mm z osadnikiem bez syfonu - wpusty proste D-400</t>
  </si>
  <si>
    <t>Przyłącze siodłowe dn 200/800</t>
  </si>
  <si>
    <t>Włączenie kanału do istn. studni</t>
  </si>
  <si>
    <t>Razem branża drogowa</t>
  </si>
  <si>
    <t>Razem branża sanitarna</t>
  </si>
  <si>
    <t>Obsługa geodezyjna</t>
  </si>
  <si>
    <t/>
  </si>
  <si>
    <t>1</t>
  </si>
  <si>
    <t>Budowa infrastruktury teletechnicznej - 45232310-8 (kanał technologiczny GKT Solec Kujawski)</t>
  </si>
  <si>
    <t>1.1</t>
  </si>
  <si>
    <t>Budowa kanalizacji kablowej z rur PE110 w gruncie kategorii III, warstwy X rury/warstwa = 1x1, suma otworów: 1</t>
  </si>
  <si>
    <t>1.2</t>
  </si>
  <si>
    <t>Wykonanie przepustów pod drogami i torami, prostoliniowo, przeciskiem hydraulicznym, z powrotnym wciąganiem rur (kategoria gruntu III-IV), długość do 10·m, rura HDPE 110·mm, nakłady częściowe liczone na 1·m</t>
  </si>
  <si>
    <t>1.3</t>
  </si>
  <si>
    <t>Wykonanie przepustów pod drogami i torami, prostoliniowo, przeciskiem hydraulicznym, z powrotnym wciąganiem rur (kategoria gruntu III-IV), dodatek za każdy 1·m długości ponad 10·m, rura HDPE 110·mm</t>
  </si>
  <si>
    <t>1.4</t>
  </si>
  <si>
    <t>Wykonanie przepustów pod drogami i torami, prostoliniowo, przeciskiem hydraulicznym, z powrotnym wciąganiem rur (kategoria gruntu III-IV), długość do 10·m, rura HDPE 110·mm, nakłady częściowe liczone na 1·przepust</t>
  </si>
  <si>
    <t>1.5</t>
  </si>
  <si>
    <t>Budowa studni kablowych prefabrykowanych rozdzielczych SKR, typ SKO-2g, grunt kategorii III</t>
  </si>
  <si>
    <t>1.6</t>
  </si>
  <si>
    <t>Budowa studni kablowych prefabrykowanych rozdzielczych SKR, typ SKR-1, grunt kategorii III</t>
  </si>
  <si>
    <t>1.7</t>
  </si>
  <si>
    <t>Wykonanie przepustów pod drogami i innymi przeszkodami wykopem otwartym, grunt kategorii III, przepust rurą dwudzielnąna kablach ENN</t>
  </si>
  <si>
    <t>1.8</t>
  </si>
  <si>
    <t>Uszczelnianie otworów kanalizacji pierwotnej, uszczelki z pianką poliuretanową, otwór wolny</t>
  </si>
  <si>
    <t>otwór</t>
  </si>
  <si>
    <t>1.9</t>
  </si>
  <si>
    <t>Montaż elementów mechanicznej ochrony przed ingerencją osób nieuprawnionych w istniejących studniach kablowych, pokrywa dodatkowa z listwami, rama lekka</t>
  </si>
  <si>
    <t>2</t>
  </si>
  <si>
    <t>Przebudowa infrastruktury telekomunikacyjnej OPLSA - linie samonośne i doziemne - 45232310-8</t>
  </si>
  <si>
    <t>2.1</t>
  </si>
  <si>
    <t>Uszczelnianie otworów wprowadzeń kablowych, do rury na ścianie budynku lub na słupie, otwór częściowo zjęty lub wolny</t>
  </si>
  <si>
    <t>2.2</t>
  </si>
  <si>
    <t>Montaż i ustawienie słupa pojedynczego ze szczudłami żelbetowymi bez belek ustojowych za pomocą zespołu wiertniczo - dźwigowego, kategoria gruntu I-III, długość słupa - 7·m</t>
  </si>
  <si>
    <t>2.3</t>
  </si>
  <si>
    <t>Montaż i ustawienie słupów bliźniaczych drewnianych z jedną belką ustojową w terenie płaskim, długość słupa - 7·m, kategoria gruntu III</t>
  </si>
  <si>
    <t>2.4</t>
  </si>
  <si>
    <t>Zeszyt 6 1993r. Demontaż  mechaniczny słupów drewnianych nieoszczudlonych, słup pojedynczy do 10·m bez ustoju</t>
  </si>
  <si>
    <t>2.5</t>
  </si>
  <si>
    <t>Zeszyt 6 1993r. Demontaż mechaniczny słupów drewnianych oszczudlonych, słup pojedynczy do 10·m bez ustoju</t>
  </si>
  <si>
    <t>2.6</t>
  </si>
  <si>
    <t>Zeszyt 6 1993r. Demontaż  mechaniczny słupów drewnianych nieoszczudlonych, słup rozkraczny do 10·m bez ustoju</t>
  </si>
  <si>
    <t>2.7</t>
  </si>
  <si>
    <t>Demontaż kabla napowietrznego, samonośnego, XzTKMXpwn</t>
  </si>
  <si>
    <t>2.8</t>
  </si>
  <si>
    <t>Demontaż kabla doziemnego, grunt kategorii III, kabel do Fi·30·mm, pierwszy</t>
  </si>
  <si>
    <t>2.9</t>
  </si>
  <si>
    <t>Demontaż kabla doziemnego, grunt kategorii III, kabel do Fi·30·mm, każdy następny</t>
  </si>
  <si>
    <t>2.10</t>
  </si>
  <si>
    <t>Montaż osprzętu do podwieszania kabli nadziemnych na podbudowie słupowej, podbudowa drewniana, uchwyt odciągowy dla kabla samonośnego</t>
  </si>
  <si>
    <t>2.11</t>
  </si>
  <si>
    <t>Montaż osprzętu do podwieszania kabli nadziemnych na podbudowie słupowej, podbudowa drewniana, uchwyt przelotowy</t>
  </si>
  <si>
    <t>2.12</t>
  </si>
  <si>
    <t>2.13</t>
  </si>
  <si>
    <t>Zawieszenie kabla napowietrznego, samonośnego, XzTKMXpwn typu XzTKMXpwn 10x4x0,5</t>
  </si>
  <si>
    <t>2.14</t>
  </si>
  <si>
    <t>Zawieszenie kabla napowietrznego, samonośnego, XzTKMXpwn typu XzTKMXpwn 5x2x0,5</t>
  </si>
  <si>
    <t>2.15</t>
  </si>
  <si>
    <t>Zawieszenie kabla napowietrznego, samonośnego, XzTKMXpwn typu XzTKMXpwn 3x2x0,5</t>
  </si>
  <si>
    <t>2.16</t>
  </si>
  <si>
    <t>Zawieszenie kabla napowietrznego, samonośnego, XzTKMXpwn typu XzTKMXpwn 15x4x0,5 - przełożenie</t>
  </si>
  <si>
    <t>2.17</t>
  </si>
  <si>
    <t>Zawieszenie kabla napowietrznego, samonośnego, XzTKMXpwn typu XzTKMXpwn 10x4x0,5 - przełożenie</t>
  </si>
  <si>
    <t>2.18</t>
  </si>
  <si>
    <t>Zawieszenie kabla napowietrznego, samonośnego, XzTKMXpwn typu XzTKMXpwn 5x4x0,5 - przełożenie</t>
  </si>
  <si>
    <t>2.19</t>
  </si>
  <si>
    <t>Zawieszenie kabla napowietrznego, samonośnego, XzTKMXpwn typu XzTKMXpwn 5x2x0,5 - przełożenie</t>
  </si>
  <si>
    <t>2.20</t>
  </si>
  <si>
    <t>Zawieszenie kabla napowietrznego, samonośnego, XzTKMXpwn typu XzTKMXpwn 3x2x0,5 - przełożenie</t>
  </si>
  <si>
    <t>2.21</t>
  </si>
  <si>
    <t>Zawieszenie kabla napowietrznego, samonośnego, XzTKMXpwn typu XzTKMXpwn 2x2x0,5 - przełożenie</t>
  </si>
  <si>
    <t>2.22</t>
  </si>
  <si>
    <t>Układanie kabla w powłoce termoplastycznej w rowie kablowym, grunt kategorii III, kabel do Fi·30·mm,25x4  pierwszy</t>
  </si>
  <si>
    <t>2.23</t>
  </si>
  <si>
    <t>Układanie kabla w powłoce termoplastycznej w rowie kablowym, grunt kategorii III, kabel do Fi·30·mm,10x4  pierwszy</t>
  </si>
  <si>
    <t>2.24</t>
  </si>
  <si>
    <t>Układanie kabla w powłoce termoplastycznej w rowie kablowym, grunt kategorii III, kabel do Fi·30·mm, 5x4 każdy następny</t>
  </si>
  <si>
    <t>2.25</t>
  </si>
  <si>
    <t>Wprowadzenie kabla na słup, słup drewniany, zabezpieczenie kabla osłoną HDPE32, kabel do Fi·30·mm, 25x4</t>
  </si>
  <si>
    <t>2.26</t>
  </si>
  <si>
    <t>Wprowadzenie kabla na słup, słup drewniany, zabezpieczenie kabla osłoną HDPE32, kabel do Fi·30·mm, 10x4</t>
  </si>
  <si>
    <t>2.27</t>
  </si>
  <si>
    <t>Wprowadzenie kabla na słup, słup drewniany, zabezpieczenie kabla osłoną HDPE32, kabel do Fi·30·mm, 5x4</t>
  </si>
  <si>
    <t>2.28</t>
  </si>
  <si>
    <t>Wprowadzenie kabla na słup, słup drewniany, bez zabezpieczenia, kabel do Fi·30·mm, 25x4x0,5</t>
  </si>
  <si>
    <t>2.29</t>
  </si>
  <si>
    <t>Wprowadzenie kabla na słup, słup drewniany, bez zabezpieczenia, kabel do Fi·30·mm, 10x4x0,5</t>
  </si>
  <si>
    <t>2.30</t>
  </si>
  <si>
    <t>Wprowadzenie kabla na słup, słup drewniany, bez zabezpieczenia, kabel do Fi·30·mm, 5x4x0,5</t>
  </si>
  <si>
    <t>2.31</t>
  </si>
  <si>
    <t>Montaż złączy równoległych kabli wypełnionych ułożonych w kanalizacji kablowej z zastosowaniem pojedynczych łączników żył i termokurczliwych osłon wzmocnionych, kabel o 50 parach</t>
  </si>
  <si>
    <t>złącze</t>
  </si>
  <si>
    <t>2.32</t>
  </si>
  <si>
    <t>Montaż złączy równoległych kabli wypełnionych ułożonych w kanalizacji kablowej z zastosowaniem pojedynczych łączników żył i termokurczliwych osłon wzmocnionych, kabel o 20 parach</t>
  </si>
  <si>
    <t>2.33</t>
  </si>
  <si>
    <t>Montaż złączy równoległych kabli wypełnionych ułożonych w kanalizacji kablowej z zastosowaniem pojedynczych łączników żył i termokurczliwych osłon wzmocnionych, kabel o 10 parach</t>
  </si>
  <si>
    <t>2.34</t>
  </si>
  <si>
    <t>Montaż złączy na kablach miejscowych napowietrznych samonośnych XTKMXn, kabel 5 par, złącze przelotowe proste</t>
  </si>
  <si>
    <t>2.35</t>
  </si>
  <si>
    <t>Montaż złączy na kablach miejscowych napowietrznych samonośnych XTKMXn, kabel 3 par, złącze przelotowe proste</t>
  </si>
  <si>
    <t>2.36</t>
  </si>
  <si>
    <t>Wyłączenie kabla równoległego ze złącza kabla wypełnionego ułożonego w kanalizacji kablowej z zastosowaniem termokurczliwych osłon wzmocnionych, kabel o 50 parach</t>
  </si>
  <si>
    <t>2.37</t>
  </si>
  <si>
    <t>Wyłączenie kabla równoległego ze złącza kabla wypełnionego ułożonego w kanalizacji kablowej z zastosowaniem termokurczliwych osłon wzmocnionych, kabel o 20 parach</t>
  </si>
  <si>
    <t>2.38</t>
  </si>
  <si>
    <t>Wyłączenie kabla równoległego ze złącza kabla wypełnionego ułożonego w kanalizacji kablowej z zastosowaniem termokurczliwych osłon wzmocnionych, kabel o 10 parach</t>
  </si>
  <si>
    <t>2.39</t>
  </si>
  <si>
    <t>Montaż skrzynek kablowych na słupach kablowych, słup drewniany pojedynczy, skrzynka 50x2</t>
  </si>
  <si>
    <t>2.40</t>
  </si>
  <si>
    <t>Montaż skrzynek kablowych na słupach kablowych, słup drewniany pojedynczy, skrzynka 20x2</t>
  </si>
  <si>
    <t>2.41</t>
  </si>
  <si>
    <t>Montaż skrzynek kablowych na słupach kablowych, słup drewniany bliźniaczy, skrzynka 30x2</t>
  </si>
  <si>
    <t>2.42</t>
  </si>
  <si>
    <t>Montaż zespołów łączówek szczelinowych 1-stronnych, zabezpieczonych, łączówki w zespole o 50 parach zacisków</t>
  </si>
  <si>
    <t>2.43</t>
  </si>
  <si>
    <t>Montaż zespołów łączówek szczelinowych 1-stronnych, zabezpieczonych, łączówki w zespole o 30 parach zacisków</t>
  </si>
  <si>
    <t>2.44</t>
  </si>
  <si>
    <t>Montaż zespołów łączówek szczelinowych 1-stronnych, zabezpieczonych, łączówki w zespole o 20 parach zacisków</t>
  </si>
  <si>
    <t>2.45</t>
  </si>
  <si>
    <t>Montaż uziomów szpilkowych miedziowanych, metoda ręczna, grunt kategorii III, głębokość 3·m</t>
  </si>
  <si>
    <t>2.46</t>
  </si>
  <si>
    <t>Montaż uziomów szpilkowych miedziowanych, metoda udarowa, grunt kategorii III, każde następne 1,5 m głębokości</t>
  </si>
  <si>
    <t>2.47</t>
  </si>
  <si>
    <t>Pomiar rezystancji uziomu lub linki odgromowej</t>
  </si>
  <si>
    <t>2.48</t>
  </si>
  <si>
    <t>Układanie przewodów uziemiających na słupach drewnianych, pręt Fi do 6·mm</t>
  </si>
  <si>
    <t>2.49</t>
  </si>
  <si>
    <t>Podwyższenie o 20·cm ramy studni 500x1000</t>
  </si>
  <si>
    <t>2.50</t>
  </si>
  <si>
    <t>Podwyższenie o 20·cm ramy studni 600x1000</t>
  </si>
  <si>
    <t>Razem branża teletechniczna</t>
  </si>
  <si>
    <t>PRZEBUDOWA OŚWIETLENIA DROGOWEGO WŁASNOŚĆ ENEA OŚWIETLENIE.</t>
  </si>
  <si>
    <t>KNNR 9 1005-03</t>
  </si>
  <si>
    <t>Demontaż opraw oświetlenia zewnętrznego na trzpieniu słupa lub wysięgniku</t>
  </si>
  <si>
    <t>kpl</t>
  </si>
  <si>
    <t>KNNR 9 1006-06</t>
  </si>
  <si>
    <t>Demontaż tabliczek bezpiecznikowych</t>
  </si>
  <si>
    <t>KNNR 9 1001-10</t>
  </si>
  <si>
    <t>Demontaż słupów oświetleniowych o masie 480-720 kg</t>
  </si>
  <si>
    <t>KNNR 9 0801-08</t>
  </si>
  <si>
    <t>Demontaż kabli wielożyłowych o masie do 2.0 kg/m układanych w gruncie kat. III-IV</t>
  </si>
  <si>
    <t>KNNR 9 0801-02</t>
  </si>
  <si>
    <t>Wymiana kabli wielożyłowych o masie do 2.0 kg/m układanych w gruncie kat. III-IV - YAKY 4x35mm2.</t>
  </si>
  <si>
    <t>KNR 5-10 0303-02</t>
  </si>
  <si>
    <t>KNNR 9 0806-01</t>
  </si>
  <si>
    <t>Mufy z tworzyw termokurczliwych przelotowe na kablach energetycznych wielożyłowych o przekroju żył do 35 mm2 o izolacji i powłoce z tworzyw sztucznych w rowach kablowych ZRMZ35.</t>
  </si>
  <si>
    <t>KNR-W 5-08 0408-01</t>
  </si>
  <si>
    <t>Montaż elementów rozdzielnic modułowych - szyna nośna</t>
  </si>
  <si>
    <t>KNR-W 5-08 0407-04</t>
  </si>
  <si>
    <t>Montaż osprzętu modułowego w rozdzielnicach - rozłącznik lub wyłącznik przeciwporażeniowy 3 (4) - biegunowy - ZEGAR ASTRONOMICZNY microBLUE-3m.</t>
  </si>
  <si>
    <t>KNR-W 5-08 0205-02</t>
  </si>
  <si>
    <t>Przewody izolowane jednożyłowe o przekroju żyły do 2.5 mm2 wciągane do kanałów zamkniętych LgY 2,5mm2.</t>
  </si>
  <si>
    <t>KNR-W 5-08 0805-01</t>
  </si>
  <si>
    <t>Montaż końcówek przez zaciskanie - przekrój żył do 6 mm2</t>
  </si>
  <si>
    <t>KNR-W 5-08 0803-01</t>
  </si>
  <si>
    <t>Podłączenie przewodów pojedynczych pod zaciski lub bolce; przekrój żyły do 2.5 mm2</t>
  </si>
  <si>
    <t>KNR 5-13 0801-01</t>
  </si>
  <si>
    <t>t</t>
  </si>
  <si>
    <t>KNR-W 4-03 1206-01</t>
  </si>
  <si>
    <t>Sprawdzenie i pomiary elektryczne obwodów sygnalizacyjnych - programowanie zegara microBlue 3m.</t>
  </si>
  <si>
    <t>pomiar.</t>
  </si>
  <si>
    <t>KNR-W 4-03 1204-01</t>
  </si>
  <si>
    <t>Sprawdzenie i regulacja działania styczników bez wyzwalacza termicznego</t>
  </si>
  <si>
    <t>KNR-W 4-03 1203-02</t>
  </si>
  <si>
    <t>Badanie linii kablowej nn o ilości żył 4</t>
  </si>
  <si>
    <t>odc.</t>
  </si>
  <si>
    <t>PRZEBUDOWA OŚWIETLENIA DROGOWEGO WŁASNOŚĆ GMINA SOLEC KUJAWSKI.</t>
  </si>
  <si>
    <t>KNNR 9 1002-06</t>
  </si>
  <si>
    <t>Demontaż wysięgników rurowych o ciężarze do 30 kg mocowanych na słupie lub ścianie</t>
  </si>
  <si>
    <t>BUDOWA OŚWIETLENIA DROGOWEGO.</t>
  </si>
  <si>
    <t>KNNR 9 0101-04</t>
  </si>
  <si>
    <t>Wymiana szafy oświetleniowej SO-Leśna/Nadborna.</t>
  </si>
  <si>
    <t>KNR 2-01 0701-0202</t>
  </si>
  <si>
    <t>KNR 2-31 0802-01</t>
  </si>
  <si>
    <t>KNR 2-31 0802-02</t>
  </si>
  <si>
    <t>Ręczne rozebranie podbudowy z gruntu stabilizowanego - dalszy 1 cm grub.</t>
  </si>
  <si>
    <t>KNNR 5 0724-02</t>
  </si>
  <si>
    <t>KNNR 5 0723-02</t>
  </si>
  <si>
    <t>Przewierty mechaniczne dla rury o śr.do 125 mm pod obiektami rura 750N.</t>
  </si>
  <si>
    <t>Układanie rur ochronnych z PCW o średnicy do 110 mm w wykopie  rura 750N.</t>
  </si>
  <si>
    <t>KNR 5-10 0303-01</t>
  </si>
  <si>
    <t>Układanie rur ochronnych z PCW o średnicy do 75 mm w wykopie rura giętka 450N.</t>
  </si>
  <si>
    <t>KNR 5-10 0301-01</t>
  </si>
  <si>
    <t>KNR 5-10 0114-02</t>
  </si>
  <si>
    <t>Układanie kabli wielożyłowych o masie do 1.0 kg/m na napięcie znamionowe poniżej 110 kV w rurach pustakach lub kanałach zamkniętych. Kabel YAKY 5x35mm2 w słupach i rurach przepustowych.</t>
  </si>
  <si>
    <t>KNR 2-01 0704-0202</t>
  </si>
  <si>
    <t>Ręczne zasypywanie rowów dla kabli o głębokości do 0.6 m i szer. dna do 0.4 m w gruncie kat. III</t>
  </si>
  <si>
    <t>KNR 2-01 0707-02</t>
  </si>
  <si>
    <t>KNR 5-10 0708-01</t>
  </si>
  <si>
    <t>Ręczne stawianie słupów oświetleniowych o masie do 250 kg w gruncie kat.I-III. Słup oświetleniowy stalowy stożkowy ocynkowany wysokości 8m montowany na fundamencie prafabrykowanym F-120.</t>
  </si>
  <si>
    <t>Ręczne stawianie słupów oświetleniowych o masie do 250 kg w gruncie kat.I-III. Słup oświetleniowy stalowy stożkowy ocynkowany wysokości 6m montowany na fundamencie prafabrykowanym F-120.</t>
  </si>
  <si>
    <t>KNR-W 5-10 1002-01</t>
  </si>
  <si>
    <t>Montaż wysięgników rurowych o ciężarze do 15 kg na słupie - W1 - W-2x1,5m/10st.</t>
  </si>
  <si>
    <t>Montaż wysięgników rurowych o ciężarze do 15 kg na słupie - W2 - W-2x1,5m/5st.</t>
  </si>
  <si>
    <t>Montaż wysięgników rurowych o ciężarze do 15 kg na słupie - W3 - W-1x1,5m/0st montaż na wysokości 6m.</t>
  </si>
  <si>
    <t>KNR 5-10 1001-04</t>
  </si>
  <si>
    <t>Montaż tabliczek bezpiecznikowych na konstrukcji 4A.</t>
  </si>
  <si>
    <t>KNR 5-10 1004-01</t>
  </si>
  <si>
    <t>m-1 przew</t>
  </si>
  <si>
    <t>KNR 5-10 1005-07</t>
  </si>
  <si>
    <t>Montaż na zamontowanym wysięgniku opraw do lamp rtęciowych (1 lampa w oprawie). Oprawa oświetleniowa nr 1 z odlewu aluminiowego IP66 z regulacją kąta pochylenia, źródłem LED w białym zimnym kolorze (4000K ±10%), oraz redukcją  mocy w oprawie.</t>
  </si>
  <si>
    <t>Montaż na zamontowanym wysięgniku opraw do lamp rtęciowych (1 lampa w oprawie). Oprawa oświetleniowa nr 2 z odlewu aluminiowego IP66 z regulacją kąta pochylenia, źródłem LED w białym zimnym kolorze (4000K ±10%), oraz redukcją  mocy w oprawie.</t>
  </si>
  <si>
    <t>Montaż na zamontowanym wysięgniku opraw do lamp rtęciowych (1 lampa w oprawie). Oprawa oświetleniowa asymetryczna z odlewu aluminiowego IP66 z regulacją kąta pochylenia, źródłem LED o mocy 45W o barwie światła (5500K-6000K).</t>
  </si>
  <si>
    <t>KNNR 5 0401-01</t>
  </si>
  <si>
    <t>Montaż skrzynki ZW skrzynka zabezpieczenie wzdłużne ZW-Leśna.</t>
  </si>
  <si>
    <t>KNR 5-10 0603-07</t>
  </si>
  <si>
    <t>KNR-W 5-08 0611-02</t>
  </si>
  <si>
    <t>KNR-W 5-08 0614-02</t>
  </si>
  <si>
    <t>KNR-W 5-08 0619-06</t>
  </si>
  <si>
    <t>Montaż złączy kontrolnych z połączeniem drut-płaskownik w instalacji odgromowej lub przewodów wyrównawczych</t>
  </si>
  <si>
    <t>KNR-W 5-08 0617-04</t>
  </si>
  <si>
    <t>KNR-W 4-03 1203-03</t>
  </si>
  <si>
    <t>Badanie linii kablowej nn o ilości żył 5</t>
  </si>
  <si>
    <t>KNR-W 4-03 1205-01</t>
  </si>
  <si>
    <t>Pierwszy pomiar uziemienia ochronnego lub roboczego</t>
  </si>
  <si>
    <t>KNR-W 4-03 1205-02</t>
  </si>
  <si>
    <t>Następny pomiar uziemienia ochronnego lub roboczego</t>
  </si>
  <si>
    <t>KNR-W 4-03 1205-05</t>
  </si>
  <si>
    <t>Pierwszy pomiar skuteczności zerowania</t>
  </si>
  <si>
    <t>KNR-W 4-03 1205-06</t>
  </si>
  <si>
    <t>Następny pomiar skuteczności zerowania</t>
  </si>
  <si>
    <t>O.G.
kalk. własna</t>
  </si>
  <si>
    <t>Obsługa geodezyjna.</t>
  </si>
  <si>
    <t>1.10</t>
  </si>
  <si>
    <t>1.11</t>
  </si>
  <si>
    <t>1.12</t>
  </si>
  <si>
    <t>1.13</t>
  </si>
  <si>
    <t>1.14</t>
  </si>
  <si>
    <t>1.15</t>
  </si>
  <si>
    <t>1.16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</si>
  <si>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</si>
  <si>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</si>
  <si>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</si>
  <si>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</si>
  <si>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</si>
  <si>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</si>
  <si>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</si>
  <si>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</si>
  <si>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</si>
  <si>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3.33</t>
  </si>
  <si>
    <t>3.34</t>
  </si>
  <si>
    <t>3.35</t>
  </si>
  <si>
    <t>3.36</t>
  </si>
  <si>
    <t>3.37</t>
  </si>
  <si>
    <t>3.38</t>
  </si>
  <si>
    <t>3.39</t>
  </si>
  <si>
    <t>3.40</t>
  </si>
  <si>
    <t>3.41</t>
  </si>
  <si>
    <t>3.42</t>
  </si>
  <si>
    <t>3.43</t>
  </si>
  <si>
    <t>3.44</t>
  </si>
  <si>
    <t>Łączenie przewodów instalacji odgromowej przez spawanie w wykopie - pręt o średnicy 18 mm
obmiar = 11 * 3 = 33,000 szt.</t>
  </si>
  <si>
    <t>Mechaniczne pogrążanie uziomów prętowych w gruncie kat. III
obmiar = 11 * 3 * 6 = 198,000 m</t>
  </si>
  <si>
    <t>Montaż uziomu powierzchniowego w wykopie o głębokości do 0.6 m w gruncie kat.III
obmiar = 11 * 20 = 220,000 m</t>
  </si>
  <si>
    <t>Montaż głowic kablowych - zarobienie na sucho końca kabla Al 4-żyłowego o przekroju do 50 mm2  na napięcie do 1 kV o izolacji i powłoce z tworzyw sztucznych
obmiar = (46 + 23) * 2 = 138,000 szt.</t>
  </si>
  <si>
    <t>Wciąganie przewodów z udziałem podnośnika samochodowego w słup lub rury osłonowe
obmiar = 2 * 46 * 8 + 25 * 6 = 886,000 m-1 przew</t>
  </si>
  <si>
    <t>Wykopy ręczne o głębok.do 1.5 m w gruncie kat. III wraz z zasypaniem dla słupow elektroenergetycznych linii napowietrznych niskiego napiecia
obmiar = 1,1 * 69 = 75,900 m3</t>
  </si>
  <si>
    <t>Nasypanie warstwy piasku grubości 0.1 m na dno rowu kablowego o szer.do 0.4 m
obmiar = 1736 * 2 = 3 472,000 m</t>
  </si>
  <si>
    <t>Wykopy pionowe ręczne dla urządzenia przeciskowego wraz z jego zasypaniem w gruncie nienawodnionym kat.III-IV
obmiar = 17 * 2 * 1,1 * 1,2 = 44,880 m3</t>
  </si>
  <si>
    <t>Ręczne rozebranie podbudowy z gruntu stabilizowanego o grub. 10 cm
obmiar = 262 * 0,5 = 131,000 m2</t>
  </si>
  <si>
    <t>Ręczne kopanie rowów dla kabli o głębokości do 0.8 m i szer. dna do 0.4 m w gruncie kat. III
obmiar = 1915 - 179 = 1 736,000 m</t>
  </si>
  <si>
    <t>Transport wewnętrzny prefabrykatów żelbetowych na odległość do 20.0 km
obmiar = 7 * 0,05 + 7 * 0,7 + 7 * 0,03 = 5,460 t</t>
  </si>
  <si>
    <t>Transport wewnętrzny prefabrykatów żelbetowych na odległość do 20.0 km
obmiar = 34 * 0,05 + 34 * 0,7 = 25,500 t</t>
  </si>
  <si>
    <t>Układanie rur ochronnych z PCW o średnicy do 110 mm w wykopie R-110.
obmiar = 5 + 5 + 11 + 9 + 5 + 14 = 49,000 m</t>
  </si>
  <si>
    <t>Razem oświetlenie drogowe</t>
  </si>
  <si>
    <r>
      <t>m</t>
    </r>
    <r>
      <rPr>
        <vertAlign val="superscript"/>
        <sz val="10"/>
        <rFont val="Calibri"/>
        <family val="2"/>
        <charset val="238"/>
        <scheme val="minor"/>
      </rPr>
      <t>3</t>
    </r>
  </si>
  <si>
    <r>
      <t>m</t>
    </r>
    <r>
      <rPr>
        <vertAlign val="superscript"/>
        <sz val="10"/>
        <rFont val="Calibri"/>
        <family val="2"/>
        <charset val="238"/>
        <scheme val="minor"/>
      </rPr>
      <t>2</t>
    </r>
  </si>
  <si>
    <r>
      <t>m</t>
    </r>
    <r>
      <rPr>
        <vertAlign val="superscript"/>
        <sz val="10"/>
        <color theme="1"/>
        <rFont val="Calibri"/>
        <family val="2"/>
        <charset val="238"/>
        <scheme val="minor"/>
      </rPr>
      <t>3</t>
    </r>
  </si>
  <si>
    <t>Krawężnik betonowy wystający o wymiarach 15x30cm na podsypce c-p 1:4 gr.3cm- łukowe R≤12,0m</t>
  </si>
  <si>
    <r>
      <t>m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</si>
  <si>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t>Podatek VAT 23%</t>
  </si>
  <si>
    <t>Razem OFERTA netto</t>
  </si>
  <si>
    <t>Razem OFERTA brutto</t>
  </si>
  <si>
    <t>I.</t>
  </si>
  <si>
    <t>1.   Roboty pomiarowe</t>
  </si>
  <si>
    <t>2.  Roboty rozbiórkowe</t>
  </si>
  <si>
    <t>3.  Elementy ulicy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</si>
  <si>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</si>
  <si>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</si>
  <si>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</si>
  <si>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</si>
  <si>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</si>
  <si>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</si>
  <si>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</si>
  <si>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</si>
  <si>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</si>
  <si>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</si>
  <si>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</si>
  <si>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</si>
  <si>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4.   Jezdnia bitumiczna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</si>
  <si>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</si>
  <si>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</si>
  <si>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</si>
  <si>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</si>
  <si>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</si>
  <si>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</si>
  <si>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</si>
  <si>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</si>
  <si>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</si>
  <si>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</si>
  <si>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5.   Jezdnia z kostki betonowej</t>
  </si>
  <si>
    <t>5.1</t>
  </si>
  <si>
    <t>5.2</t>
  </si>
  <si>
    <t>5.3</t>
  </si>
  <si>
    <t>5.4</t>
  </si>
  <si>
    <t>6.  Zjazdy z kostki betonowej+miejsca postojowe</t>
  </si>
  <si>
    <t>6.1</t>
  </si>
  <si>
    <t>6.2</t>
  </si>
  <si>
    <t>6.3</t>
  </si>
  <si>
    <t>6.4</t>
  </si>
  <si>
    <t>6.5</t>
  </si>
  <si>
    <t>7.   Chodniki i dojścia do posesji z kostki betonowej</t>
  </si>
  <si>
    <t>7.1</t>
  </si>
  <si>
    <t>7.2</t>
  </si>
  <si>
    <t>7.3</t>
  </si>
  <si>
    <t>7.4</t>
  </si>
  <si>
    <t>7.5</t>
  </si>
  <si>
    <t>7.6</t>
  </si>
  <si>
    <t>8.  Ścieżka rowerowa/ ciąg pieszorowerowy</t>
  </si>
  <si>
    <t>8.1</t>
  </si>
  <si>
    <t>8.2</t>
  </si>
  <si>
    <t>8.3</t>
  </si>
  <si>
    <t>8.4</t>
  </si>
  <si>
    <t>8.5</t>
  </si>
  <si>
    <t>8.6</t>
  </si>
  <si>
    <t>9.   Ścieżka rowerowa/ ciąg pieszorowerowy- konstrukcja wzmocniona</t>
  </si>
  <si>
    <t>9.1</t>
  </si>
  <si>
    <t>9.2</t>
  </si>
  <si>
    <t>9.3</t>
  </si>
  <si>
    <t>9.4</t>
  </si>
  <si>
    <t>10.  Zatoka autbusowa</t>
  </si>
  <si>
    <t>10.1</t>
  </si>
  <si>
    <t>10.2</t>
  </si>
  <si>
    <t>10.3</t>
  </si>
  <si>
    <t>10.4</t>
  </si>
  <si>
    <t>10.5</t>
  </si>
  <si>
    <t>10.6</t>
  </si>
  <si>
    <t>11.  Poszerzenie łuku</t>
  </si>
  <si>
    <t>11.1</t>
  </si>
  <si>
    <t>11.2</t>
  </si>
  <si>
    <t>11.3</t>
  </si>
  <si>
    <t>11.4</t>
  </si>
  <si>
    <t>12.   Opaska kamienna</t>
  </si>
  <si>
    <t>12.1</t>
  </si>
  <si>
    <t>12.2</t>
  </si>
  <si>
    <t>12.3</t>
  </si>
  <si>
    <t>13.   Roboty ziemne</t>
  </si>
  <si>
    <t>13.1</t>
  </si>
  <si>
    <t>13.2</t>
  </si>
  <si>
    <t>14.   Inne</t>
  </si>
  <si>
    <t>14.1</t>
  </si>
  <si>
    <t>14.2</t>
  </si>
  <si>
    <t>14.3</t>
  </si>
  <si>
    <t>14.4</t>
  </si>
  <si>
    <t>14.11</t>
  </si>
  <si>
    <t>14.12</t>
  </si>
  <si>
    <t>14.13</t>
  </si>
  <si>
    <t>14.14</t>
  </si>
  <si>
    <t>14.15</t>
  </si>
  <si>
    <t>14.16</t>
  </si>
  <si>
    <t>14.17</t>
  </si>
  <si>
    <t>II.</t>
  </si>
  <si>
    <t>BRANŻA SANITARNA - Odwodnienie nawierzchni dróg - ul. Leśna</t>
  </si>
  <si>
    <t>BRANŻA TELETECHNICZNA</t>
  </si>
  <si>
    <t>III.</t>
  </si>
  <si>
    <t>IV.</t>
  </si>
  <si>
    <t>BRANZA ELEKTROENERGETYCZNA</t>
  </si>
  <si>
    <t xml:space="preserve">Kwoty ryczałtowe robót muszą obejmować: </t>
  </si>
  <si>
    <t xml:space="preserve">-  robociznę bezpośrednią wraz z kosztami towarzyszącymi, </t>
  </si>
  <si>
    <t xml:space="preserve">-  wartość użytych materiałów wraz z kosztami zakupu, magazynowania, ewentualnych ubytków i transportu na teren budowy, </t>
  </si>
  <si>
    <t xml:space="preserve">-  wartość pracy sprzętu wraz z kosztami towarzyszącymi, </t>
  </si>
  <si>
    <t xml:space="preserve"> Zamawiający nie odpowiada za prawidłowość formuł w pliku EXCEL  Wykonawca jest zobowiązany do ich sprawdzenia.</t>
  </si>
  <si>
    <t>ZADANIE:</t>
  </si>
  <si>
    <t>„Przebudowa DW nr 249 w Solcu Kujawskim dla zadania pn.: Budowa ścieżki rowerowej przy ul. Leśnej w Solcu Kujawskim wraz z przebudową oświetlenia ulicznego”</t>
  </si>
  <si>
    <r>
      <t xml:space="preserve">Zamwiający:   </t>
    </r>
    <r>
      <rPr>
        <b/>
        <sz val="12"/>
        <color theme="1"/>
        <rFont val="Calibri"/>
        <family val="2"/>
        <charset val="238"/>
        <scheme val="minor"/>
      </rPr>
      <t>Gmina Solec Kujawski</t>
    </r>
  </si>
  <si>
    <r>
      <t xml:space="preserve">Wykonawca:    </t>
    </r>
    <r>
      <rPr>
        <b/>
        <sz val="12"/>
        <color theme="1"/>
        <rFont val="Calibri"/>
        <family val="2"/>
        <charset val="238"/>
        <scheme val="minor"/>
      </rPr>
      <t>…………………………………………………………………..</t>
    </r>
  </si>
  <si>
    <t>Zbiorcze Zestawienie Kosztów</t>
  </si>
  <si>
    <t>…....................................................................</t>
  </si>
  <si>
    <t>Podpis uprawnionego przedstawiciela Wykonawcy</t>
  </si>
  <si>
    <t>Miejscowość, data</t>
  </si>
  <si>
    <t>….......................................................</t>
  </si>
  <si>
    <t>Wartość</t>
  </si>
  <si>
    <t>Cena jedn.</t>
  </si>
  <si>
    <t>Załącznik nr 7 do SWZ</t>
  </si>
  <si>
    <t>Separatory parkingowe 1820x150x100</t>
  </si>
  <si>
    <t>14.18</t>
  </si>
  <si>
    <t>Oznakowanie poziome - czerwony termoplast</t>
  </si>
  <si>
    <t xml:space="preserve">BRANŻA DROGOWA </t>
  </si>
  <si>
    <t>V.</t>
  </si>
  <si>
    <t>Razem SOR - szacunkowo</t>
  </si>
  <si>
    <t>3.45</t>
  </si>
  <si>
    <t>3.46</t>
  </si>
  <si>
    <t>3.47</t>
  </si>
  <si>
    <t>3.48</t>
  </si>
  <si>
    <t>3.49</t>
  </si>
  <si>
    <t>3.50</t>
  </si>
  <si>
    <t>3.51</t>
  </si>
  <si>
    <t>3.52</t>
  </si>
  <si>
    <t>3.53</t>
  </si>
  <si>
    <t>3.54</t>
  </si>
  <si>
    <t>3.55</t>
  </si>
  <si>
    <t>3.56</t>
  </si>
  <si>
    <t>3.57</t>
  </si>
  <si>
    <t>0.1</t>
  </si>
  <si>
    <t xml:space="preserve">Wykonawca ma prawo do zmiany podstaw wyceny poszczególnych pozycji w ZZK, podane podstawy mają charakter przykładowy.
Wycena poszczególnych pozycji ZZK winna uwzględniać wszystkie czynności, wymagania i badania składające się na ich wykonanie, określone dla tych robót w Specyfikacjach Technicznych Wykonania i Odbioru Robót i w Dokumentacji Projektowej. </t>
  </si>
  <si>
    <t>-  koszty pośrednie, zysk kalkulacyjny i ryzyko związane z ryczałtowym sposobem rozliczenia</t>
  </si>
  <si>
    <t>Do cen jednostkowych nie należy doliczać podatku VAT.</t>
  </si>
  <si>
    <t xml:space="preserve">Stała Organizacja Ruchu </t>
  </si>
  <si>
    <t>Dział V Zbiorczego Zestawienia kosztów pn.: "Stała Organizacja Ruchu" obejmuje pozycje , które zostaną rozliczone obmiarem powykonawczym, tzn. w oparciu o rzeczywiste ilości wykonanych robót, potwierdzone przez Nadzór Inwestorski, przemnożone przez podane ceny jednostkowe.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</si>
</sst>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#,##0.0"/>
    <numFmt numFmtId="166" formatCode="#,##0.00\ &quot;zł&quot;"/>
  </numFmts>
  <fonts count="15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9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156">
    <xf numFmtId="0" fontId="0" fillId="0" borderId="0" xfId="0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vertical="center" wrapText="1"/>
    </xf>
    <xf numFmtId="0" fontId="7" fillId="0" borderId="8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165" fontId="7" fillId="0" borderId="1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vertical="center" wrapText="1"/>
    </xf>
    <xf numFmtId="165" fontId="7" fillId="0" borderId="17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165" fontId="5" fillId="0" borderId="1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165" fontId="5" fillId="0" borderId="3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165" fontId="5" fillId="0" borderId="17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164" fontId="6" fillId="3" borderId="3" xfId="2" applyFont="1" applyFill="1" applyBorder="1" applyAlignment="1">
      <alignment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center" vertical="top" wrapText="1"/>
    </xf>
    <xf numFmtId="0" fontId="6" fillId="3" borderId="22" xfId="0" applyFont="1" applyFill="1" applyBorder="1" applyAlignment="1">
      <alignment horizontal="center" vertical="top" wrapText="1"/>
    </xf>
    <xf numFmtId="49" fontId="4" fillId="2" borderId="25" xfId="0" applyNumberFormat="1" applyFont="1" applyFill="1" applyBorder="1" applyAlignment="1">
      <alignment horizontal="center" vertical="center" wrapText="1"/>
    </xf>
    <xf numFmtId="164" fontId="5" fillId="0" borderId="3" xfId="2" applyFont="1" applyBorder="1" applyAlignment="1">
      <alignment vertical="top" wrapText="1"/>
    </xf>
    <xf numFmtId="49" fontId="4" fillId="2" borderId="25" xfId="0" applyNumberFormat="1" applyFont="1" applyFill="1" applyBorder="1" applyAlignment="1">
      <alignment vertical="center" wrapText="1"/>
    </xf>
    <xf numFmtId="49" fontId="4" fillId="2" borderId="26" xfId="0" applyNumberFormat="1" applyFont="1" applyFill="1" applyBorder="1" applyAlignment="1">
      <alignment horizontal="center" vertical="center" wrapText="1"/>
    </xf>
    <xf numFmtId="164" fontId="5" fillId="0" borderId="19" xfId="2" applyFont="1" applyBorder="1" applyAlignment="1">
      <alignment vertical="top" wrapText="1"/>
    </xf>
    <xf numFmtId="49" fontId="4" fillId="2" borderId="29" xfId="0" applyNumberFormat="1" applyFont="1" applyFill="1" applyBorder="1" applyAlignment="1">
      <alignment vertical="center" wrapText="1"/>
    </xf>
    <xf numFmtId="49" fontId="4" fillId="2" borderId="29" xfId="0" applyNumberFormat="1" applyFont="1" applyFill="1" applyBorder="1" applyAlignment="1">
      <alignment horizontal="center" vertical="center" wrapText="1"/>
    </xf>
    <xf numFmtId="49" fontId="4" fillId="2" borderId="30" xfId="0" applyNumberFormat="1" applyFont="1" applyFill="1" applyBorder="1" applyAlignment="1">
      <alignment vertical="center" wrapText="1"/>
    </xf>
    <xf numFmtId="49" fontId="4" fillId="2" borderId="27" xfId="0" applyNumberFormat="1" applyFont="1" applyFill="1" applyBorder="1" applyAlignment="1">
      <alignment horizontal="center" vertical="center" wrapText="1"/>
    </xf>
    <xf numFmtId="164" fontId="5" fillId="0" borderId="3" xfId="2" applyFont="1" applyFill="1" applyBorder="1" applyAlignment="1">
      <alignment vertical="top" wrapText="1"/>
    </xf>
    <xf numFmtId="49" fontId="4" fillId="2" borderId="31" xfId="0" applyNumberFormat="1" applyFont="1" applyFill="1" applyBorder="1" applyAlignment="1">
      <alignment horizontal="center" vertical="center" wrapText="1"/>
    </xf>
    <xf numFmtId="16" fontId="5" fillId="0" borderId="21" xfId="0" quotePrefix="1" applyNumberFormat="1" applyFont="1" applyBorder="1" applyAlignment="1">
      <alignment horizontal="center" vertical="top" wrapText="1"/>
    </xf>
    <xf numFmtId="0" fontId="5" fillId="0" borderId="21" xfId="0" quotePrefix="1" applyFont="1" applyBorder="1" applyAlignment="1">
      <alignment horizontal="center" vertical="top" wrapText="1"/>
    </xf>
    <xf numFmtId="0" fontId="5" fillId="0" borderId="19" xfId="0" quotePrefix="1" applyFont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top" wrapText="1"/>
    </xf>
    <xf numFmtId="49" fontId="11" fillId="4" borderId="25" xfId="0" applyNumberFormat="1" applyFont="1" applyFill="1" applyBorder="1" applyAlignment="1">
      <alignment vertical="center" wrapText="1"/>
    </xf>
    <xf numFmtId="49" fontId="11" fillId="4" borderId="26" xfId="0" applyNumberFormat="1" applyFont="1" applyFill="1" applyBorder="1" applyAlignment="1">
      <alignment horizontal="center" vertical="center" wrapText="1"/>
    </xf>
    <xf numFmtId="49" fontId="11" fillId="3" borderId="3" xfId="0" applyNumberFormat="1" applyFont="1" applyFill="1" applyBorder="1" applyAlignment="1">
      <alignment vertical="center" wrapText="1"/>
    </xf>
    <xf numFmtId="49" fontId="11" fillId="3" borderId="25" xfId="0" applyNumberFormat="1" applyFont="1" applyFill="1" applyBorder="1" applyAlignment="1">
      <alignment vertical="center" wrapText="1"/>
    </xf>
    <xf numFmtId="164" fontId="6" fillId="3" borderId="19" xfId="2" applyFont="1" applyFill="1" applyBorder="1" applyAlignment="1">
      <alignment vertical="top" wrapText="1"/>
    </xf>
    <xf numFmtId="16" fontId="5" fillId="0" borderId="13" xfId="0" quotePrefix="1" applyNumberFormat="1" applyFont="1" applyBorder="1" applyAlignment="1">
      <alignment horizontal="center" vertical="center" wrapText="1"/>
    </xf>
    <xf numFmtId="0" fontId="7" fillId="0" borderId="10" xfId="0" quotePrefix="1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5" fillId="0" borderId="10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7" fillId="0" borderId="15" xfId="0" quotePrefix="1" applyFont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top" wrapText="1"/>
    </xf>
    <xf numFmtId="164" fontId="6" fillId="3" borderId="11" xfId="2" applyFont="1" applyFill="1" applyBorder="1" applyAlignment="1">
      <alignment vertical="top" wrapText="1"/>
    </xf>
    <xf numFmtId="49" fontId="4" fillId="2" borderId="27" xfId="0" applyNumberFormat="1" applyFont="1" applyFill="1" applyBorder="1" applyAlignment="1">
      <alignment vertical="center" wrapText="1"/>
    </xf>
    <xf numFmtId="49" fontId="4" fillId="2" borderId="11" xfId="0" applyNumberFormat="1" applyFont="1" applyFill="1" applyBorder="1" applyAlignment="1">
      <alignment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164" fontId="5" fillId="0" borderId="11" xfId="2" applyFont="1" applyBorder="1" applyAlignment="1">
      <alignment vertical="top" wrapText="1"/>
    </xf>
    <xf numFmtId="0" fontId="6" fillId="3" borderId="19" xfId="0" applyFont="1" applyFill="1" applyBorder="1" applyAlignment="1">
      <alignment horizontal="center" vertical="center" wrapText="1"/>
    </xf>
    <xf numFmtId="49" fontId="11" fillId="4" borderId="30" xfId="0" applyNumberFormat="1" applyFont="1" applyFill="1" applyBorder="1" applyAlignment="1">
      <alignment vertical="center" wrapText="1"/>
    </xf>
    <xf numFmtId="49" fontId="11" fillId="4" borderId="27" xfId="0" applyNumberFormat="1" applyFont="1" applyFill="1" applyBorder="1" applyAlignment="1">
      <alignment horizontal="center" vertical="center" wrapText="1"/>
    </xf>
    <xf numFmtId="164" fontId="6" fillId="3" borderId="11" xfId="2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164" fontId="5" fillId="0" borderId="0" xfId="2" applyFont="1" applyAlignment="1">
      <alignment vertical="center" wrapText="1"/>
    </xf>
    <xf numFmtId="164" fontId="6" fillId="0" borderId="3" xfId="2" applyFont="1" applyBorder="1" applyAlignment="1">
      <alignment horizontal="center" vertical="center" wrapText="1"/>
    </xf>
    <xf numFmtId="164" fontId="6" fillId="3" borderId="9" xfId="2" applyFont="1" applyFill="1" applyBorder="1" applyAlignment="1">
      <alignment vertical="center" wrapText="1"/>
    </xf>
    <xf numFmtId="164" fontId="5" fillId="0" borderId="14" xfId="2" applyFont="1" applyBorder="1" applyAlignment="1">
      <alignment vertical="center" wrapText="1"/>
    </xf>
    <xf numFmtId="164" fontId="5" fillId="0" borderId="7" xfId="2" applyFont="1" applyBorder="1" applyAlignment="1">
      <alignment horizontal="right" vertical="center" wrapText="1"/>
    </xf>
    <xf numFmtId="164" fontId="5" fillId="0" borderId="4" xfId="2" applyFont="1" applyBorder="1" applyAlignment="1">
      <alignment horizontal="right" vertical="center" wrapText="1"/>
    </xf>
    <xf numFmtId="164" fontId="5" fillId="0" borderId="18" xfId="2" applyFont="1" applyBorder="1" applyAlignment="1">
      <alignment horizontal="right" vertical="center" wrapText="1"/>
    </xf>
    <xf numFmtId="164" fontId="5" fillId="0" borderId="7" xfId="2" applyFont="1" applyBorder="1" applyAlignment="1">
      <alignment vertical="center" wrapText="1"/>
    </xf>
    <xf numFmtId="164" fontId="5" fillId="0" borderId="4" xfId="2" applyFont="1" applyBorder="1" applyAlignment="1">
      <alignment vertical="center" wrapText="1"/>
    </xf>
    <xf numFmtId="164" fontId="5" fillId="0" borderId="18" xfId="2" applyFont="1" applyBorder="1" applyAlignment="1">
      <alignment vertical="center" wrapText="1"/>
    </xf>
    <xf numFmtId="164" fontId="10" fillId="5" borderId="3" xfId="2" applyFont="1" applyFill="1" applyBorder="1" applyAlignment="1">
      <alignment vertical="center" wrapText="1"/>
    </xf>
    <xf numFmtId="164" fontId="6" fillId="3" borderId="5" xfId="2" applyFont="1" applyFill="1" applyBorder="1" applyAlignment="1">
      <alignment vertical="center" wrapText="1"/>
    </xf>
    <xf numFmtId="164" fontId="5" fillId="0" borderId="8" xfId="2" applyFont="1" applyBorder="1" applyAlignment="1">
      <alignment vertical="center" wrapText="1"/>
    </xf>
    <xf numFmtId="164" fontId="7" fillId="0" borderId="11" xfId="2" applyFont="1" applyBorder="1" applyAlignment="1">
      <alignment horizontal="right" vertical="center" wrapText="1"/>
    </xf>
    <xf numFmtId="164" fontId="7" fillId="0" borderId="3" xfId="2" applyFont="1" applyBorder="1" applyAlignment="1">
      <alignment horizontal="right" vertical="center" wrapText="1"/>
    </xf>
    <xf numFmtId="164" fontId="7" fillId="0" borderId="17" xfId="2" applyFont="1" applyBorder="1" applyAlignment="1">
      <alignment horizontal="right" vertical="center" wrapText="1"/>
    </xf>
    <xf numFmtId="164" fontId="5" fillId="0" borderId="11" xfId="2" applyFont="1" applyBorder="1" applyAlignment="1">
      <alignment vertical="center" wrapText="1"/>
    </xf>
    <xf numFmtId="164" fontId="5" fillId="0" borderId="3" xfId="2" applyFont="1" applyBorder="1" applyAlignment="1">
      <alignment vertical="center" wrapText="1"/>
    </xf>
    <xf numFmtId="164" fontId="5" fillId="0" borderId="17" xfId="2" applyFont="1" applyBorder="1" applyAlignment="1">
      <alignment vertical="center" wrapText="1"/>
    </xf>
    <xf numFmtId="164" fontId="5" fillId="0" borderId="17" xfId="2" applyFont="1" applyBorder="1" applyAlignment="1">
      <alignment horizontal="center" vertical="center" wrapText="1"/>
    </xf>
    <xf numFmtId="164" fontId="5" fillId="0" borderId="8" xfId="2" applyFont="1" applyBorder="1" applyAlignment="1">
      <alignment horizontal="center" vertical="center" wrapText="1"/>
    </xf>
    <xf numFmtId="164" fontId="7" fillId="0" borderId="11" xfId="2" applyFont="1" applyBorder="1" applyAlignment="1">
      <alignment horizontal="center" vertical="center" wrapText="1"/>
    </xf>
    <xf numFmtId="164" fontId="7" fillId="0" borderId="3" xfId="2" applyFont="1" applyBorder="1" applyAlignment="1">
      <alignment horizontal="center" vertical="center" wrapText="1"/>
    </xf>
    <xf numFmtId="164" fontId="7" fillId="0" borderId="17" xfId="2" applyFont="1" applyBorder="1" applyAlignment="1">
      <alignment horizontal="center" vertical="center" wrapText="1"/>
    </xf>
    <xf numFmtId="164" fontId="5" fillId="0" borderId="11" xfId="2" applyFont="1" applyBorder="1" applyAlignment="1">
      <alignment horizontal="center" vertical="center" wrapText="1"/>
    </xf>
    <xf numFmtId="164" fontId="5" fillId="0" borderId="3" xfId="2" applyFont="1" applyBorder="1" applyAlignment="1">
      <alignment horizontal="center" vertical="center" wrapText="1"/>
    </xf>
    <xf numFmtId="0" fontId="5" fillId="0" borderId="21" xfId="0" quotePrefix="1" applyFont="1" applyBorder="1" applyAlignment="1">
      <alignment horizontal="center" vertical="top" wrapText="1"/>
    </xf>
    <xf numFmtId="0" fontId="5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5" borderId="33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164" fontId="6" fillId="7" borderId="17" xfId="2" applyFont="1" applyFill="1" applyBorder="1" applyAlignment="1">
      <alignment horizontal="right" vertical="center" wrapText="1"/>
    </xf>
    <xf numFmtId="164" fontId="6" fillId="7" borderId="21" xfId="2" applyFont="1" applyFill="1" applyBorder="1" applyAlignment="1">
      <alignment horizontal="right" vertical="top" wrapText="1"/>
    </xf>
    <xf numFmtId="49" fontId="4" fillId="2" borderId="30" xfId="0" quotePrefix="1" applyNumberFormat="1" applyFont="1" applyFill="1" applyBorder="1" applyAlignment="1">
      <alignment horizontal="center" vertical="center" wrapText="1"/>
    </xf>
    <xf numFmtId="164" fontId="6" fillId="7" borderId="17" xfId="2" applyFont="1" applyFill="1" applyBorder="1" applyAlignment="1">
      <alignment vertical="top" wrapText="1"/>
    </xf>
    <xf numFmtId="49" fontId="11" fillId="8" borderId="3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5" fillId="0" borderId="21" xfId="0" quotePrefix="1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16" fontId="5" fillId="0" borderId="39" xfId="0" quotePrefix="1" applyNumberFormat="1" applyFont="1" applyBorder="1" applyAlignment="1">
      <alignment horizontal="center" vertical="top" wrapText="1"/>
    </xf>
    <xf numFmtId="0" fontId="6" fillId="3" borderId="12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13" fillId="5" borderId="34" xfId="0" applyFont="1" applyFill="1" applyBorder="1" applyAlignment="1">
      <alignment horizontal="left" vertical="center" wrapText="1"/>
    </xf>
    <xf numFmtId="0" fontId="13" fillId="5" borderId="34" xfId="0" applyFont="1" applyFill="1" applyBorder="1" applyAlignment="1">
      <alignment horizontal="center" vertical="center" wrapText="1"/>
    </xf>
    <xf numFmtId="0" fontId="13" fillId="5" borderId="35" xfId="0" applyFont="1" applyFill="1" applyBorder="1" applyAlignment="1">
      <alignment horizontal="center" vertical="center" wrapText="1"/>
    </xf>
    <xf numFmtId="0" fontId="13" fillId="5" borderId="38" xfId="0" applyFont="1" applyFill="1" applyBorder="1" applyAlignment="1">
      <alignment horizontal="left" vertical="center" wrapText="1"/>
    </xf>
    <xf numFmtId="0" fontId="13" fillId="5" borderId="5" xfId="0" applyFont="1" applyFill="1" applyBorder="1" applyAlignment="1">
      <alignment horizontal="left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6" fillId="7" borderId="36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6" fillId="7" borderId="37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center" vertical="top" wrapText="1"/>
    </xf>
    <xf numFmtId="164" fontId="5" fillId="0" borderId="21" xfId="2" applyFont="1" applyBorder="1" applyAlignment="1">
      <alignment horizontal="right" vertical="top" wrapText="1"/>
    </xf>
    <xf numFmtId="164" fontId="5" fillId="0" borderId="20" xfId="2" applyFont="1" applyBorder="1" applyAlignment="1">
      <alignment horizontal="right" vertical="top" wrapText="1"/>
    </xf>
    <xf numFmtId="164" fontId="5" fillId="0" borderId="19" xfId="2" applyFont="1" applyBorder="1" applyAlignment="1">
      <alignment horizontal="right" vertical="top" wrapText="1"/>
    </xf>
    <xf numFmtId="0" fontId="6" fillId="3" borderId="11" xfId="0" applyFont="1" applyFill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6" fillId="3" borderId="3" xfId="0" applyFont="1" applyFill="1" applyBorder="1" applyAlignment="1">
      <alignment horizontal="left" vertical="top" wrapText="1"/>
    </xf>
    <xf numFmtId="0" fontId="6" fillId="7" borderId="17" xfId="0" applyFont="1" applyFill="1" applyBorder="1" applyAlignment="1">
      <alignment horizontal="center" vertical="top" wrapText="1"/>
    </xf>
    <xf numFmtId="0" fontId="10" fillId="5" borderId="3" xfId="0" applyFont="1" applyFill="1" applyBorder="1" applyAlignment="1">
      <alignment horizontal="center" vertical="center" wrapText="1"/>
    </xf>
    <xf numFmtId="0" fontId="6" fillId="7" borderId="40" xfId="0" applyFont="1" applyFill="1" applyBorder="1" applyAlignment="1">
      <alignment horizontal="center" vertical="top" wrapText="1"/>
    </xf>
    <xf numFmtId="0" fontId="6" fillId="7" borderId="41" xfId="0" applyFont="1" applyFill="1" applyBorder="1" applyAlignment="1">
      <alignment horizontal="center" vertical="top" wrapText="1"/>
    </xf>
    <xf numFmtId="0" fontId="6" fillId="7" borderId="42" xfId="0" applyFont="1" applyFill="1" applyBorder="1" applyAlignment="1">
      <alignment horizontal="center" vertical="top" wrapText="1"/>
    </xf>
    <xf numFmtId="49" fontId="11" fillId="3" borderId="27" xfId="0" applyNumberFormat="1" applyFont="1" applyFill="1" applyBorder="1" applyAlignment="1">
      <alignment horizontal="left" vertical="center" wrapText="1"/>
    </xf>
    <xf numFmtId="49" fontId="11" fillId="3" borderId="28" xfId="0" applyNumberFormat="1" applyFont="1" applyFill="1" applyBorder="1" applyAlignment="1">
      <alignment horizontal="left" vertical="center" wrapText="1"/>
    </xf>
    <xf numFmtId="49" fontId="11" fillId="3" borderId="23" xfId="0" applyNumberFormat="1" applyFont="1" applyFill="1" applyBorder="1" applyAlignment="1">
      <alignment horizontal="left" vertical="center" wrapText="1"/>
    </xf>
    <xf numFmtId="49" fontId="11" fillId="3" borderId="24" xfId="0" applyNumberFormat="1" applyFont="1" applyFill="1" applyBorder="1" applyAlignment="1">
      <alignment horizontal="left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13" fillId="5" borderId="43" xfId="0" applyFont="1" applyFill="1" applyBorder="1" applyAlignment="1">
      <alignment horizontal="left" vertical="center" wrapText="1"/>
    </xf>
    <xf numFmtId="49" fontId="11" fillId="6" borderId="44" xfId="0" applyNumberFormat="1" applyFont="1" applyFill="1" applyBorder="1" applyAlignment="1">
      <alignment horizontal="center" vertical="center" wrapText="1"/>
    </xf>
    <xf numFmtId="49" fontId="11" fillId="6" borderId="5" xfId="0" applyNumberFormat="1" applyFont="1" applyFill="1" applyBorder="1" applyAlignment="1">
      <alignment horizontal="center" vertical="center" wrapText="1"/>
    </xf>
    <xf numFmtId="49" fontId="11" fillId="6" borderId="9" xfId="0" applyNumberFormat="1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</cellXfs>
  <cellStyles count="3">
    <cellStyle name="Dziesiętny" xfId="2" builtinId="3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2"/>
  <sheetViews>
    <sheetView tabSelected="1" view="pageBreakPreview" topLeftCell="A289" zoomScale="96" zoomScaleNormal="100" zoomScaleSheetLayoutView="96" workbookViewId="0">
      <selection activeCell="H296" sqref="H296"/>
    </sheetView>
  </sheetViews>
  <sheetFormatPr defaultRowHeight="12.75"/>
  <cols>
    <col min="1" max="1" width="2.7109375" style="1" customWidth="1"/>
    <col min="2" max="2" width="5.85546875" style="1" customWidth="1"/>
    <col min="3" max="3" width="12" style="1" customWidth="1"/>
    <col min="4" max="4" width="65.42578125" style="1" customWidth="1"/>
    <col min="5" max="5" width="9.140625" style="2"/>
    <col min="6" max="6" width="9.85546875" style="74" customWidth="1"/>
    <col min="7" max="7" width="13" style="74" customWidth="1"/>
    <col min="8" max="8" width="15.140625" style="74" bestFit="1" customWidth="1"/>
    <col min="9" max="9" width="11.140625" style="1" customWidth="1"/>
    <col min="10" max="10" width="9.140625" style="1"/>
    <col min="11" max="11" width="11.5703125" style="1" bestFit="1" customWidth="1"/>
    <col min="12" max="16384" width="9.140625" style="1"/>
  </cols>
  <sheetData>
    <row r="1" spans="3:8" ht="27" customHeight="1">
      <c r="D1" s="72" t="s">
        <v>512</v>
      </c>
      <c r="F1" s="110" t="s">
        <v>519</v>
      </c>
      <c r="G1" s="110"/>
      <c r="H1" s="110"/>
    </row>
    <row r="2" spans="3:8" ht="45.75" customHeight="1">
      <c r="C2" s="71" t="s">
        <v>508</v>
      </c>
      <c r="D2" s="138" t="s">
        <v>509</v>
      </c>
      <c r="E2" s="138"/>
      <c r="F2" s="138"/>
      <c r="G2" s="138"/>
      <c r="H2" s="138"/>
    </row>
    <row r="3" spans="3:8" ht="15.75">
      <c r="C3" s="70" t="s">
        <v>510</v>
      </c>
    </row>
    <row r="4" spans="3:8" ht="21" customHeight="1">
      <c r="C4" s="70" t="s">
        <v>511</v>
      </c>
    </row>
    <row r="6" spans="3:8" ht="44.25" customHeight="1">
      <c r="C6" s="113" t="s">
        <v>540</v>
      </c>
      <c r="D6" s="113"/>
      <c r="E6" s="113"/>
      <c r="F6" s="113"/>
      <c r="G6" s="113"/>
    </row>
    <row r="7" spans="3:8" ht="15" customHeight="1">
      <c r="C7" s="113" t="s">
        <v>503</v>
      </c>
      <c r="D7" s="113"/>
    </row>
    <row r="8" spans="3:8" ht="15" customHeight="1">
      <c r="C8" s="113" t="s">
        <v>504</v>
      </c>
      <c r="D8" s="113"/>
    </row>
    <row r="9" spans="3:8" ht="17.25" customHeight="1">
      <c r="C9" s="113" t="s">
        <v>505</v>
      </c>
      <c r="D9" s="113"/>
      <c r="E9" s="113"/>
      <c r="F9" s="113"/>
      <c r="G9" s="113"/>
    </row>
    <row r="10" spans="3:8" ht="15" customHeight="1">
      <c r="C10" s="113" t="s">
        <v>506</v>
      </c>
      <c r="D10" s="113"/>
    </row>
    <row r="11" spans="3:8" ht="15" customHeight="1">
      <c r="C11" s="154" t="s">
        <v>541</v>
      </c>
      <c r="D11" s="113"/>
    </row>
    <row r="12" spans="3:8" ht="15" customHeight="1">
      <c r="C12" s="113" t="s">
        <v>542</v>
      </c>
      <c r="D12" s="113"/>
    </row>
    <row r="14" spans="3:8" ht="45.75" customHeight="1">
      <c r="C14" s="113" t="s">
        <v>544</v>
      </c>
      <c r="D14" s="113"/>
      <c r="E14" s="113"/>
      <c r="F14" s="113"/>
      <c r="G14" s="113"/>
    </row>
    <row r="15" spans="3:8" ht="17.25" customHeight="1"/>
    <row r="16" spans="3:8">
      <c r="C16" s="155" t="s">
        <v>507</v>
      </c>
      <c r="D16" s="155"/>
      <c r="E16" s="155"/>
      <c r="F16" s="155"/>
      <c r="G16" s="155"/>
    </row>
    <row r="17" spans="2:8" ht="8.25" customHeight="1">
      <c r="E17" s="1"/>
    </row>
    <row r="18" spans="2:8" ht="23.25" customHeight="1">
      <c r="B18" s="73" t="s">
        <v>0</v>
      </c>
      <c r="C18" s="73" t="s">
        <v>6</v>
      </c>
      <c r="D18" s="73" t="s">
        <v>1</v>
      </c>
      <c r="E18" s="73" t="s">
        <v>2</v>
      </c>
      <c r="F18" s="75" t="s">
        <v>3</v>
      </c>
      <c r="G18" s="75" t="s">
        <v>518</v>
      </c>
      <c r="H18" s="75" t="s">
        <v>517</v>
      </c>
    </row>
    <row r="19" spans="2:8" s="102" customFormat="1" ht="23.25" customHeight="1" thickBot="1">
      <c r="B19" s="103" t="s">
        <v>409</v>
      </c>
      <c r="C19" s="119" t="s">
        <v>523</v>
      </c>
      <c r="D19" s="119"/>
      <c r="E19" s="120"/>
      <c r="F19" s="120"/>
      <c r="G19" s="120"/>
      <c r="H19" s="121"/>
    </row>
    <row r="20" spans="2:8" ht="13.5" thickBot="1">
      <c r="B20" s="117" t="s">
        <v>410</v>
      </c>
      <c r="C20" s="118"/>
      <c r="D20" s="118"/>
      <c r="E20" s="118"/>
      <c r="F20" s="85"/>
      <c r="G20" s="85"/>
      <c r="H20" s="76">
        <f>H21</f>
        <v>0</v>
      </c>
    </row>
    <row r="21" spans="2:8" ht="13.5" thickBot="1">
      <c r="B21" s="54" t="s">
        <v>145</v>
      </c>
      <c r="C21" s="2" t="s">
        <v>22</v>
      </c>
      <c r="D21" s="4" t="s">
        <v>30</v>
      </c>
      <c r="E21" s="5" t="s">
        <v>4</v>
      </c>
      <c r="F21" s="94">
        <v>1.65</v>
      </c>
      <c r="G21" s="86"/>
      <c r="H21" s="77">
        <f>F21*G21</f>
        <v>0</v>
      </c>
    </row>
    <row r="22" spans="2:8" ht="13.5" thickBot="1">
      <c r="B22" s="117" t="s">
        <v>411</v>
      </c>
      <c r="C22" s="118"/>
      <c r="D22" s="118"/>
      <c r="E22" s="118"/>
      <c r="F22" s="118"/>
      <c r="G22" s="85"/>
      <c r="H22" s="76">
        <f>SUM(H23:H34)</f>
        <v>0</v>
      </c>
    </row>
    <row r="23" spans="2:8" s="9" customFormat="1">
      <c r="B23" s="55" t="s">
        <v>166</v>
      </c>
      <c r="C23" s="6" t="s">
        <v>7</v>
      </c>
      <c r="D23" s="7" t="s">
        <v>37</v>
      </c>
      <c r="E23" s="8" t="s">
        <v>5</v>
      </c>
      <c r="F23" s="95">
        <v>3340</v>
      </c>
      <c r="G23" s="87"/>
      <c r="H23" s="78">
        <f t="shared" ref="H23:H110" si="0">G23*F23</f>
        <v>0</v>
      </c>
    </row>
    <row r="24" spans="2:8" s="9" customFormat="1" ht="15">
      <c r="B24" s="56" t="s">
        <v>168</v>
      </c>
      <c r="C24" s="10" t="s">
        <v>7</v>
      </c>
      <c r="D24" s="11" t="s">
        <v>24</v>
      </c>
      <c r="E24" s="12" t="s">
        <v>401</v>
      </c>
      <c r="F24" s="96">
        <f>0.033*F23</f>
        <v>110.22</v>
      </c>
      <c r="G24" s="88"/>
      <c r="H24" s="79">
        <f t="shared" si="0"/>
        <v>0</v>
      </c>
    </row>
    <row r="25" spans="2:8" s="9" customFormat="1">
      <c r="B25" s="55" t="s">
        <v>170</v>
      </c>
      <c r="C25" s="10" t="s">
        <v>7</v>
      </c>
      <c r="D25" s="11" t="s">
        <v>38</v>
      </c>
      <c r="E25" s="12" t="s">
        <v>5</v>
      </c>
      <c r="F25" s="96">
        <v>1306</v>
      </c>
      <c r="G25" s="88"/>
      <c r="H25" s="79">
        <f t="shared" si="0"/>
        <v>0</v>
      </c>
    </row>
    <row r="26" spans="2:8" s="9" customFormat="1" ht="15">
      <c r="B26" s="56" t="s">
        <v>172</v>
      </c>
      <c r="C26" s="10" t="s">
        <v>7</v>
      </c>
      <c r="D26" s="11" t="s">
        <v>39</v>
      </c>
      <c r="E26" s="12" t="s">
        <v>401</v>
      </c>
      <c r="F26" s="96">
        <f>0.06*F25</f>
        <v>78.36</v>
      </c>
      <c r="G26" s="88"/>
      <c r="H26" s="79">
        <f t="shared" si="0"/>
        <v>0</v>
      </c>
    </row>
    <row r="27" spans="2:8" s="9" customFormat="1" ht="25.5">
      <c r="B27" s="55" t="s">
        <v>174</v>
      </c>
      <c r="C27" s="10" t="s">
        <v>7</v>
      </c>
      <c r="D27" s="13" t="s">
        <v>40</v>
      </c>
      <c r="E27" s="12" t="s">
        <v>402</v>
      </c>
      <c r="F27" s="96">
        <v>3564</v>
      </c>
      <c r="G27" s="88"/>
      <c r="H27" s="79">
        <f t="shared" si="0"/>
        <v>0</v>
      </c>
    </row>
    <row r="28" spans="2:8" s="9" customFormat="1" ht="15">
      <c r="B28" s="56" t="s">
        <v>176</v>
      </c>
      <c r="C28" s="10" t="s">
        <v>7</v>
      </c>
      <c r="D28" s="13" t="s">
        <v>101</v>
      </c>
      <c r="E28" s="12" t="s">
        <v>402</v>
      </c>
      <c r="F28" s="96">
        <v>208</v>
      </c>
      <c r="G28" s="88"/>
      <c r="H28" s="79">
        <f t="shared" si="0"/>
        <v>0</v>
      </c>
    </row>
    <row r="29" spans="2:8" s="9" customFormat="1" ht="15">
      <c r="B29" s="55" t="s">
        <v>178</v>
      </c>
      <c r="C29" s="10" t="s">
        <v>7</v>
      </c>
      <c r="D29" s="13" t="s">
        <v>42</v>
      </c>
      <c r="E29" s="12" t="s">
        <v>402</v>
      </c>
      <c r="F29" s="96">
        <v>42</v>
      </c>
      <c r="G29" s="88"/>
      <c r="H29" s="79">
        <f t="shared" si="0"/>
        <v>0</v>
      </c>
    </row>
    <row r="30" spans="2:8" s="9" customFormat="1" ht="25.5">
      <c r="B30" s="56" t="s">
        <v>180</v>
      </c>
      <c r="C30" s="10" t="s">
        <v>7</v>
      </c>
      <c r="D30" s="13" t="s">
        <v>44</v>
      </c>
      <c r="E30" s="12" t="s">
        <v>402</v>
      </c>
      <c r="F30" s="96">
        <v>219</v>
      </c>
      <c r="G30" s="88"/>
      <c r="H30" s="79">
        <f t="shared" si="0"/>
        <v>0</v>
      </c>
    </row>
    <row r="31" spans="2:8" s="9" customFormat="1" ht="15.75" thickBot="1">
      <c r="B31" s="55" t="s">
        <v>182</v>
      </c>
      <c r="C31" s="10" t="s">
        <v>7</v>
      </c>
      <c r="D31" s="13" t="s">
        <v>43</v>
      </c>
      <c r="E31" s="12" t="s">
        <v>402</v>
      </c>
      <c r="F31" s="96">
        <v>1119</v>
      </c>
      <c r="G31" s="88"/>
      <c r="H31" s="79">
        <f t="shared" si="0"/>
        <v>0</v>
      </c>
    </row>
    <row r="32" spans="2:8" s="9" customFormat="1" ht="15">
      <c r="B32" s="56" t="s">
        <v>184</v>
      </c>
      <c r="C32" s="10" t="s">
        <v>7</v>
      </c>
      <c r="D32" s="13" t="s">
        <v>41</v>
      </c>
      <c r="E32" s="12" t="s">
        <v>402</v>
      </c>
      <c r="F32" s="96">
        <v>266</v>
      </c>
      <c r="G32" s="88"/>
      <c r="H32" s="79">
        <f t="shared" si="0"/>
        <v>0</v>
      </c>
    </row>
    <row r="33" spans="2:8" s="9" customFormat="1" ht="15">
      <c r="B33" s="55" t="s">
        <v>186</v>
      </c>
      <c r="C33" s="10" t="s">
        <v>7</v>
      </c>
      <c r="D33" s="13" t="s">
        <v>45</v>
      </c>
      <c r="E33" s="12" t="s">
        <v>402</v>
      </c>
      <c r="F33" s="96">
        <v>79</v>
      </c>
      <c r="G33" s="88"/>
      <c r="H33" s="79">
        <f t="shared" si="0"/>
        <v>0</v>
      </c>
    </row>
    <row r="34" spans="2:8" s="9" customFormat="1" ht="26.25" thickBot="1">
      <c r="B34" s="56" t="s">
        <v>188</v>
      </c>
      <c r="C34" s="14" t="s">
        <v>7</v>
      </c>
      <c r="D34" s="15" t="s">
        <v>11</v>
      </c>
      <c r="E34" s="16" t="s">
        <v>401</v>
      </c>
      <c r="F34" s="97">
        <f>F23*0.08*0.3+F24+F26+F25*0.15*0.3+F27*0.15+F29*0.15+F30*0.15+F31*0.1+F32*0.25+F33*0.15</f>
        <v>1091.5099999999998</v>
      </c>
      <c r="G34" s="89"/>
      <c r="H34" s="80">
        <f t="shared" si="0"/>
        <v>0</v>
      </c>
    </row>
    <row r="35" spans="2:8" ht="13.5" thickBot="1">
      <c r="B35" s="117" t="s">
        <v>412</v>
      </c>
      <c r="C35" s="118"/>
      <c r="D35" s="118"/>
      <c r="E35" s="118"/>
      <c r="F35" s="118"/>
      <c r="G35" s="85"/>
      <c r="H35" s="76">
        <f>SUM(H36:H47)</f>
        <v>0</v>
      </c>
    </row>
    <row r="36" spans="2:8">
      <c r="B36" s="57" t="s">
        <v>413</v>
      </c>
      <c r="C36" s="17" t="s">
        <v>12</v>
      </c>
      <c r="D36" s="18" t="s">
        <v>23</v>
      </c>
      <c r="E36" s="19" t="s">
        <v>5</v>
      </c>
      <c r="F36" s="98">
        <v>530</v>
      </c>
      <c r="G36" s="90"/>
      <c r="H36" s="81">
        <f t="shared" si="0"/>
        <v>0</v>
      </c>
    </row>
    <row r="37" spans="2:8" ht="15">
      <c r="B37" s="58" t="s">
        <v>414</v>
      </c>
      <c r="C37" s="20" t="s">
        <v>12</v>
      </c>
      <c r="D37" s="21" t="s">
        <v>25</v>
      </c>
      <c r="E37" s="22" t="s">
        <v>403</v>
      </c>
      <c r="F37" s="99">
        <f>0.063*F36</f>
        <v>33.39</v>
      </c>
      <c r="G37" s="91"/>
      <c r="H37" s="82">
        <f t="shared" si="0"/>
        <v>0</v>
      </c>
    </row>
    <row r="38" spans="2:8" ht="25.5">
      <c r="B38" s="57" t="s">
        <v>415</v>
      </c>
      <c r="C38" s="20" t="s">
        <v>12</v>
      </c>
      <c r="D38" s="21" t="s">
        <v>26</v>
      </c>
      <c r="E38" s="22" t="s">
        <v>5</v>
      </c>
      <c r="F38" s="99">
        <v>359</v>
      </c>
      <c r="G38" s="91"/>
      <c r="H38" s="82">
        <f t="shared" si="0"/>
        <v>0</v>
      </c>
    </row>
    <row r="39" spans="2:8" ht="15">
      <c r="B39" s="58" t="s">
        <v>416</v>
      </c>
      <c r="C39" s="20" t="s">
        <v>12</v>
      </c>
      <c r="D39" s="21" t="s">
        <v>27</v>
      </c>
      <c r="E39" s="22" t="s">
        <v>403</v>
      </c>
      <c r="F39" s="99">
        <f>0.066*F38</f>
        <v>23.694000000000003</v>
      </c>
      <c r="G39" s="91"/>
      <c r="H39" s="82">
        <f t="shared" si="0"/>
        <v>0</v>
      </c>
    </row>
    <row r="40" spans="2:8" ht="25.5">
      <c r="B40" s="57" t="s">
        <v>417</v>
      </c>
      <c r="C40" s="20" t="s">
        <v>12</v>
      </c>
      <c r="D40" s="21" t="s">
        <v>31</v>
      </c>
      <c r="E40" s="22" t="s">
        <v>5</v>
      </c>
      <c r="F40" s="99">
        <v>401.5</v>
      </c>
      <c r="G40" s="91"/>
      <c r="H40" s="82">
        <f t="shared" si="0"/>
        <v>0</v>
      </c>
    </row>
    <row r="41" spans="2:8" ht="15">
      <c r="B41" s="58" t="s">
        <v>418</v>
      </c>
      <c r="C41" s="20" t="s">
        <v>12</v>
      </c>
      <c r="D41" s="21" t="s">
        <v>32</v>
      </c>
      <c r="E41" s="22" t="s">
        <v>403</v>
      </c>
      <c r="F41" s="99">
        <f>0.072*F40</f>
        <v>28.907999999999998</v>
      </c>
      <c r="G41" s="91"/>
      <c r="H41" s="82">
        <f t="shared" si="0"/>
        <v>0</v>
      </c>
    </row>
    <row r="42" spans="2:8" ht="25.5">
      <c r="B42" s="57" t="s">
        <v>419</v>
      </c>
      <c r="C42" s="20" t="s">
        <v>12</v>
      </c>
      <c r="D42" s="21" t="s">
        <v>404</v>
      </c>
      <c r="E42" s="22" t="s">
        <v>5</v>
      </c>
      <c r="F42" s="99">
        <v>37</v>
      </c>
      <c r="G42" s="91"/>
      <c r="H42" s="82">
        <f t="shared" si="0"/>
        <v>0</v>
      </c>
    </row>
    <row r="43" spans="2:8" ht="15">
      <c r="B43" s="58" t="s">
        <v>420</v>
      </c>
      <c r="C43" s="20" t="s">
        <v>12</v>
      </c>
      <c r="D43" s="21" t="s">
        <v>32</v>
      </c>
      <c r="E43" s="22" t="s">
        <v>403</v>
      </c>
      <c r="F43" s="99">
        <f>0.072*F42</f>
        <v>2.6639999999999997</v>
      </c>
      <c r="G43" s="91"/>
      <c r="H43" s="82">
        <f t="shared" si="0"/>
        <v>0</v>
      </c>
    </row>
    <row r="44" spans="2:8">
      <c r="B44" s="57" t="s">
        <v>421</v>
      </c>
      <c r="C44" s="20" t="s">
        <v>61</v>
      </c>
      <c r="D44" s="21" t="s">
        <v>46</v>
      </c>
      <c r="E44" s="22" t="s">
        <v>5</v>
      </c>
      <c r="F44" s="99">
        <v>60</v>
      </c>
      <c r="G44" s="91"/>
      <c r="H44" s="82">
        <f t="shared" si="0"/>
        <v>0</v>
      </c>
    </row>
    <row r="45" spans="2:8" ht="15">
      <c r="B45" s="58" t="s">
        <v>422</v>
      </c>
      <c r="C45" s="20" t="s">
        <v>61</v>
      </c>
      <c r="D45" s="21" t="s">
        <v>47</v>
      </c>
      <c r="E45" s="22" t="s">
        <v>403</v>
      </c>
      <c r="F45" s="99">
        <f>0.0675*F44</f>
        <v>4.0500000000000007</v>
      </c>
      <c r="G45" s="91"/>
      <c r="H45" s="82">
        <f t="shared" si="0"/>
        <v>0</v>
      </c>
    </row>
    <row r="46" spans="2:8">
      <c r="B46" s="57" t="s">
        <v>423</v>
      </c>
      <c r="C46" s="20" t="s">
        <v>10</v>
      </c>
      <c r="D46" s="21" t="s">
        <v>28</v>
      </c>
      <c r="E46" s="22" t="s">
        <v>5</v>
      </c>
      <c r="F46" s="99">
        <v>3976.5</v>
      </c>
      <c r="G46" s="91"/>
      <c r="H46" s="82">
        <f t="shared" si="0"/>
        <v>0</v>
      </c>
    </row>
    <row r="47" spans="2:8" ht="15.75" thickBot="1">
      <c r="B47" s="58" t="s">
        <v>424</v>
      </c>
      <c r="C47" s="23" t="s">
        <v>12</v>
      </c>
      <c r="D47" s="24" t="s">
        <v>29</v>
      </c>
      <c r="E47" s="25" t="s">
        <v>403</v>
      </c>
      <c r="F47" s="93">
        <f>0.036*F46</f>
        <v>143.154</v>
      </c>
      <c r="G47" s="92"/>
      <c r="H47" s="83">
        <f t="shared" si="0"/>
        <v>0</v>
      </c>
    </row>
    <row r="48" spans="2:8" ht="13.5" thickBot="1">
      <c r="B48" s="117" t="s">
        <v>425</v>
      </c>
      <c r="C48" s="118"/>
      <c r="D48" s="118"/>
      <c r="E48" s="118"/>
      <c r="F48" s="118"/>
      <c r="G48" s="85"/>
      <c r="H48" s="76">
        <f>SUM(H49:H58)</f>
        <v>0</v>
      </c>
    </row>
    <row r="49" spans="2:8" ht="15">
      <c r="B49" s="57" t="s">
        <v>426</v>
      </c>
      <c r="C49" s="17" t="s">
        <v>8</v>
      </c>
      <c r="D49" s="18" t="s">
        <v>13</v>
      </c>
      <c r="E49" s="19" t="s">
        <v>405</v>
      </c>
      <c r="F49" s="93">
        <f t="shared" ref="F49:F55" si="1">327.5-91</f>
        <v>236.5</v>
      </c>
      <c r="G49" s="90"/>
      <c r="H49" s="81">
        <f t="shared" si="0"/>
        <v>0</v>
      </c>
    </row>
    <row r="50" spans="2:8" ht="15">
      <c r="B50" s="58" t="s">
        <v>427</v>
      </c>
      <c r="C50" s="20" t="s">
        <v>99</v>
      </c>
      <c r="D50" s="26" t="s">
        <v>56</v>
      </c>
      <c r="E50" s="22" t="s">
        <v>405</v>
      </c>
      <c r="F50" s="93">
        <f t="shared" si="1"/>
        <v>236.5</v>
      </c>
      <c r="G50" s="91"/>
      <c r="H50" s="82">
        <f t="shared" si="0"/>
        <v>0</v>
      </c>
    </row>
    <row r="51" spans="2:8" ht="25.5">
      <c r="B51" s="57" t="s">
        <v>428</v>
      </c>
      <c r="C51" s="20" t="s">
        <v>70</v>
      </c>
      <c r="D51" s="21" t="s">
        <v>57</v>
      </c>
      <c r="E51" s="22" t="s">
        <v>405</v>
      </c>
      <c r="F51" s="93">
        <f t="shared" si="1"/>
        <v>236.5</v>
      </c>
      <c r="G51" s="91"/>
      <c r="H51" s="82">
        <f t="shared" si="0"/>
        <v>0</v>
      </c>
    </row>
    <row r="52" spans="2:8" ht="15">
      <c r="B52" s="58" t="s">
        <v>429</v>
      </c>
      <c r="C52" s="20" t="s">
        <v>74</v>
      </c>
      <c r="D52" s="21" t="s">
        <v>81</v>
      </c>
      <c r="E52" s="22" t="s">
        <v>405</v>
      </c>
      <c r="F52" s="93">
        <f t="shared" si="1"/>
        <v>236.5</v>
      </c>
      <c r="G52" s="91"/>
      <c r="H52" s="82">
        <f t="shared" si="0"/>
        <v>0</v>
      </c>
    </row>
    <row r="53" spans="2:8" ht="15">
      <c r="B53" s="57" t="s">
        <v>430</v>
      </c>
      <c r="C53" s="20" t="s">
        <v>74</v>
      </c>
      <c r="D53" s="21" t="s">
        <v>98</v>
      </c>
      <c r="E53" s="22" t="s">
        <v>405</v>
      </c>
      <c r="F53" s="93">
        <f t="shared" si="1"/>
        <v>236.5</v>
      </c>
      <c r="G53" s="91"/>
      <c r="H53" s="82">
        <f t="shared" si="0"/>
        <v>0</v>
      </c>
    </row>
    <row r="54" spans="2:8" ht="15">
      <c r="B54" s="58" t="s">
        <v>431</v>
      </c>
      <c r="C54" s="20" t="s">
        <v>73</v>
      </c>
      <c r="D54" s="21" t="s">
        <v>58</v>
      </c>
      <c r="E54" s="22" t="s">
        <v>405</v>
      </c>
      <c r="F54" s="93">
        <f t="shared" si="1"/>
        <v>236.5</v>
      </c>
      <c r="G54" s="91"/>
      <c r="H54" s="82">
        <f t="shared" si="0"/>
        <v>0</v>
      </c>
    </row>
    <row r="55" spans="2:8" ht="15">
      <c r="B55" s="57" t="s">
        <v>432</v>
      </c>
      <c r="C55" s="20" t="s">
        <v>74</v>
      </c>
      <c r="D55" s="21" t="s">
        <v>82</v>
      </c>
      <c r="E55" s="22" t="s">
        <v>405</v>
      </c>
      <c r="F55" s="93">
        <f t="shared" si="1"/>
        <v>236.5</v>
      </c>
      <c r="G55" s="91"/>
      <c r="H55" s="82">
        <f t="shared" si="0"/>
        <v>0</v>
      </c>
    </row>
    <row r="56" spans="2:8" ht="15">
      <c r="B56" s="58" t="s">
        <v>433</v>
      </c>
      <c r="C56" s="20" t="s">
        <v>74</v>
      </c>
      <c r="D56" s="21" t="s">
        <v>80</v>
      </c>
      <c r="E56" s="22" t="s">
        <v>405</v>
      </c>
      <c r="F56" s="93">
        <f>327.5-91</f>
        <v>236.5</v>
      </c>
      <c r="G56" s="91"/>
      <c r="H56" s="82">
        <f t="shared" si="0"/>
        <v>0</v>
      </c>
    </row>
    <row r="57" spans="2:8" ht="15">
      <c r="B57" s="57" t="s">
        <v>434</v>
      </c>
      <c r="C57" s="20" t="s">
        <v>75</v>
      </c>
      <c r="D57" s="21" t="s">
        <v>59</v>
      </c>
      <c r="E57" s="22" t="s">
        <v>405</v>
      </c>
      <c r="F57" s="93">
        <v>70</v>
      </c>
      <c r="G57" s="91"/>
      <c r="H57" s="82">
        <f t="shared" si="0"/>
        <v>0</v>
      </c>
    </row>
    <row r="58" spans="2:8" ht="15.75" thickBot="1">
      <c r="B58" s="58" t="s">
        <v>435</v>
      </c>
      <c r="C58" s="23" t="s">
        <v>72</v>
      </c>
      <c r="D58" s="24" t="s">
        <v>60</v>
      </c>
      <c r="E58" s="25" t="s">
        <v>405</v>
      </c>
      <c r="F58" s="93">
        <f>362.5-91</f>
        <v>271.5</v>
      </c>
      <c r="G58" s="92"/>
      <c r="H58" s="83">
        <f t="shared" si="0"/>
        <v>0</v>
      </c>
    </row>
    <row r="59" spans="2:8" ht="13.5" thickBot="1">
      <c r="B59" s="117" t="s">
        <v>436</v>
      </c>
      <c r="C59" s="118"/>
      <c r="D59" s="118"/>
      <c r="E59" s="118"/>
      <c r="F59" s="118"/>
      <c r="G59" s="85"/>
      <c r="H59" s="76">
        <f>SUM(H60:H63)</f>
        <v>0</v>
      </c>
    </row>
    <row r="60" spans="2:8" ht="15">
      <c r="B60" s="57" t="s">
        <v>437</v>
      </c>
      <c r="C60" s="17" t="s">
        <v>8</v>
      </c>
      <c r="D60" s="18" t="s">
        <v>13</v>
      </c>
      <c r="E60" s="19" t="s">
        <v>405</v>
      </c>
      <c r="F60" s="93">
        <v>381.5</v>
      </c>
      <c r="G60" s="90"/>
      <c r="H60" s="81">
        <f t="shared" si="0"/>
        <v>0</v>
      </c>
    </row>
    <row r="61" spans="2:8" ht="15">
      <c r="B61" s="58" t="s">
        <v>438</v>
      </c>
      <c r="C61" s="20" t="s">
        <v>99</v>
      </c>
      <c r="D61" s="26" t="s">
        <v>56</v>
      </c>
      <c r="E61" s="22" t="s">
        <v>405</v>
      </c>
      <c r="F61" s="93">
        <v>381.5</v>
      </c>
      <c r="G61" s="91"/>
      <c r="H61" s="82">
        <f t="shared" si="0"/>
        <v>0</v>
      </c>
    </row>
    <row r="62" spans="2:8" ht="25.5">
      <c r="B62" s="57" t="s">
        <v>439</v>
      </c>
      <c r="C62" s="20" t="s">
        <v>70</v>
      </c>
      <c r="D62" s="21" t="s">
        <v>57</v>
      </c>
      <c r="E62" s="22" t="s">
        <v>405</v>
      </c>
      <c r="F62" s="93">
        <v>381.5</v>
      </c>
      <c r="G62" s="91"/>
      <c r="H62" s="82">
        <f t="shared" si="0"/>
        <v>0</v>
      </c>
    </row>
    <row r="63" spans="2:8" ht="26.25" thickBot="1">
      <c r="B63" s="58" t="s">
        <v>440</v>
      </c>
      <c r="C63" s="23" t="s">
        <v>9</v>
      </c>
      <c r="D63" s="24" t="s">
        <v>33</v>
      </c>
      <c r="E63" s="25" t="s">
        <v>405</v>
      </c>
      <c r="F63" s="93">
        <v>381.5</v>
      </c>
      <c r="G63" s="92"/>
      <c r="H63" s="83">
        <f t="shared" si="0"/>
        <v>0</v>
      </c>
    </row>
    <row r="64" spans="2:8" ht="13.5" thickBot="1">
      <c r="B64" s="117" t="s">
        <v>441</v>
      </c>
      <c r="C64" s="118"/>
      <c r="D64" s="118"/>
      <c r="E64" s="118"/>
      <c r="F64" s="118"/>
      <c r="G64" s="85"/>
      <c r="H64" s="76">
        <f>SUM(H65:H69)</f>
        <v>0</v>
      </c>
    </row>
    <row r="65" spans="2:8" ht="15">
      <c r="B65" s="57" t="s">
        <v>442</v>
      </c>
      <c r="C65" s="17" t="s">
        <v>8</v>
      </c>
      <c r="D65" s="18" t="s">
        <v>13</v>
      </c>
      <c r="E65" s="19" t="s">
        <v>405</v>
      </c>
      <c r="F65" s="93">
        <v>884.4</v>
      </c>
      <c r="G65" s="90"/>
      <c r="H65" s="81">
        <f t="shared" si="0"/>
        <v>0</v>
      </c>
    </row>
    <row r="66" spans="2:8" ht="15">
      <c r="B66" s="58" t="s">
        <v>443</v>
      </c>
      <c r="C66" s="20" t="s">
        <v>14</v>
      </c>
      <c r="D66" s="21" t="s">
        <v>48</v>
      </c>
      <c r="E66" s="22" t="s">
        <v>405</v>
      </c>
      <c r="F66" s="93">
        <v>884.4</v>
      </c>
      <c r="G66" s="91"/>
      <c r="H66" s="82">
        <f t="shared" si="0"/>
        <v>0</v>
      </c>
    </row>
    <row r="67" spans="2:8" ht="25.5">
      <c r="B67" s="57" t="s">
        <v>444</v>
      </c>
      <c r="C67" s="20" t="s">
        <v>70</v>
      </c>
      <c r="D67" s="21" t="s">
        <v>51</v>
      </c>
      <c r="E67" s="22" t="s">
        <v>405</v>
      </c>
      <c r="F67" s="93">
        <v>884.4</v>
      </c>
      <c r="G67" s="91"/>
      <c r="H67" s="82">
        <f t="shared" si="0"/>
        <v>0</v>
      </c>
    </row>
    <row r="68" spans="2:8" ht="25.5">
      <c r="B68" s="58" t="s">
        <v>445</v>
      </c>
      <c r="C68" s="23" t="s">
        <v>9</v>
      </c>
      <c r="D68" s="24" t="s">
        <v>91</v>
      </c>
      <c r="E68" s="25" t="s">
        <v>405</v>
      </c>
      <c r="F68" s="93">
        <v>62.9</v>
      </c>
      <c r="G68" s="92"/>
      <c r="H68" s="82">
        <f t="shared" si="0"/>
        <v>0</v>
      </c>
    </row>
    <row r="69" spans="2:8" ht="26.25" thickBot="1">
      <c r="B69" s="57" t="s">
        <v>446</v>
      </c>
      <c r="C69" s="23" t="s">
        <v>9</v>
      </c>
      <c r="D69" s="24" t="s">
        <v>54</v>
      </c>
      <c r="E69" s="25" t="s">
        <v>405</v>
      </c>
      <c r="F69" s="93">
        <v>821.5</v>
      </c>
      <c r="G69" s="92"/>
      <c r="H69" s="83">
        <f t="shared" si="0"/>
        <v>0</v>
      </c>
    </row>
    <row r="70" spans="2:8" ht="13.5" thickBot="1">
      <c r="B70" s="117" t="s">
        <v>447</v>
      </c>
      <c r="C70" s="118"/>
      <c r="D70" s="118"/>
      <c r="E70" s="118"/>
      <c r="F70" s="118"/>
      <c r="G70" s="85"/>
      <c r="H70" s="76">
        <f>SUM(H71:H76)</f>
        <v>0</v>
      </c>
    </row>
    <row r="71" spans="2:8" ht="15">
      <c r="B71" s="57" t="s">
        <v>448</v>
      </c>
      <c r="C71" s="17" t="s">
        <v>8</v>
      </c>
      <c r="D71" s="18" t="s">
        <v>13</v>
      </c>
      <c r="E71" s="19" t="s">
        <v>405</v>
      </c>
      <c r="F71" s="99">
        <v>1336.8</v>
      </c>
      <c r="G71" s="90"/>
      <c r="H71" s="81">
        <f t="shared" si="0"/>
        <v>0</v>
      </c>
    </row>
    <row r="72" spans="2:8" ht="15">
      <c r="B72" s="58" t="s">
        <v>449</v>
      </c>
      <c r="C72" s="20" t="s">
        <v>14</v>
      </c>
      <c r="D72" s="21" t="s">
        <v>48</v>
      </c>
      <c r="E72" s="22" t="s">
        <v>405</v>
      </c>
      <c r="F72" s="99">
        <v>1336.8</v>
      </c>
      <c r="G72" s="91"/>
      <c r="H72" s="81">
        <f t="shared" si="0"/>
        <v>0</v>
      </c>
    </row>
    <row r="73" spans="2:8" ht="25.5">
      <c r="B73" s="57" t="s">
        <v>450</v>
      </c>
      <c r="C73" s="20" t="s">
        <v>70</v>
      </c>
      <c r="D73" s="21" t="s">
        <v>49</v>
      </c>
      <c r="E73" s="22" t="s">
        <v>405</v>
      </c>
      <c r="F73" s="99">
        <v>1336.8</v>
      </c>
      <c r="G73" s="91"/>
      <c r="H73" s="81">
        <f t="shared" si="0"/>
        <v>0</v>
      </c>
    </row>
    <row r="74" spans="2:8" ht="15">
      <c r="B74" s="58" t="s">
        <v>451</v>
      </c>
      <c r="C74" s="20" t="s">
        <v>9</v>
      </c>
      <c r="D74" s="21" t="s">
        <v>53</v>
      </c>
      <c r="E74" s="22" t="s">
        <v>405</v>
      </c>
      <c r="F74" s="99">
        <v>14.5</v>
      </c>
      <c r="G74" s="91"/>
      <c r="H74" s="81">
        <f t="shared" si="0"/>
        <v>0</v>
      </c>
    </row>
    <row r="75" spans="2:8" ht="25.5">
      <c r="B75" s="57" t="s">
        <v>452</v>
      </c>
      <c r="C75" s="23" t="s">
        <v>9</v>
      </c>
      <c r="D75" s="24" t="s">
        <v>90</v>
      </c>
      <c r="E75" s="25" t="s">
        <v>405</v>
      </c>
      <c r="F75" s="93">
        <v>12.65</v>
      </c>
      <c r="G75" s="91"/>
      <c r="H75" s="81">
        <f t="shared" si="0"/>
        <v>0</v>
      </c>
    </row>
    <row r="76" spans="2:8" ht="26.25" thickBot="1">
      <c r="B76" s="58" t="s">
        <v>453</v>
      </c>
      <c r="C76" s="23" t="s">
        <v>9</v>
      </c>
      <c r="D76" s="24" t="s">
        <v>52</v>
      </c>
      <c r="E76" s="25" t="s">
        <v>405</v>
      </c>
      <c r="F76" s="93">
        <v>1336.8</v>
      </c>
      <c r="G76" s="92"/>
      <c r="H76" s="83">
        <f t="shared" si="0"/>
        <v>0</v>
      </c>
    </row>
    <row r="77" spans="2:8" ht="13.5" thickBot="1">
      <c r="B77" s="117" t="s">
        <v>454</v>
      </c>
      <c r="C77" s="118"/>
      <c r="D77" s="118"/>
      <c r="E77" s="118"/>
      <c r="F77" s="118"/>
      <c r="G77" s="85"/>
      <c r="H77" s="76">
        <f>SUM(H78:H83)</f>
        <v>0</v>
      </c>
    </row>
    <row r="78" spans="2:8" ht="15">
      <c r="B78" s="57" t="s">
        <v>455</v>
      </c>
      <c r="C78" s="17" t="s">
        <v>8</v>
      </c>
      <c r="D78" s="18" t="s">
        <v>13</v>
      </c>
      <c r="E78" s="19" t="s">
        <v>405</v>
      </c>
      <c r="F78" s="98">
        <v>3561.5</v>
      </c>
      <c r="G78" s="90"/>
      <c r="H78" s="81">
        <f t="shared" si="0"/>
        <v>0</v>
      </c>
    </row>
    <row r="79" spans="2:8" ht="15">
      <c r="B79" s="58" t="s">
        <v>456</v>
      </c>
      <c r="C79" s="20" t="s">
        <v>14</v>
      </c>
      <c r="D79" s="21" t="s">
        <v>48</v>
      </c>
      <c r="E79" s="22" t="s">
        <v>405</v>
      </c>
      <c r="F79" s="99">
        <v>3561.5</v>
      </c>
      <c r="G79" s="91"/>
      <c r="H79" s="82">
        <f t="shared" si="0"/>
        <v>0</v>
      </c>
    </row>
    <row r="80" spans="2:8" ht="25.5">
      <c r="B80" s="57" t="s">
        <v>457</v>
      </c>
      <c r="C80" s="20" t="s">
        <v>70</v>
      </c>
      <c r="D80" s="21" t="s">
        <v>49</v>
      </c>
      <c r="E80" s="22" t="s">
        <v>405</v>
      </c>
      <c r="F80" s="99">
        <v>3561.5</v>
      </c>
      <c r="G80" s="91"/>
      <c r="H80" s="82">
        <f t="shared" si="0"/>
        <v>0</v>
      </c>
    </row>
    <row r="81" spans="2:12" ht="15">
      <c r="B81" s="58" t="s">
        <v>458</v>
      </c>
      <c r="C81" s="20" t="s">
        <v>74</v>
      </c>
      <c r="D81" s="21" t="s">
        <v>81</v>
      </c>
      <c r="E81" s="22" t="s">
        <v>405</v>
      </c>
      <c r="F81" s="99">
        <v>3561.5</v>
      </c>
      <c r="G81" s="91"/>
      <c r="H81" s="82">
        <f t="shared" si="0"/>
        <v>0</v>
      </c>
    </row>
    <row r="82" spans="2:12" ht="15">
      <c r="B82" s="57" t="s">
        <v>459</v>
      </c>
      <c r="C82" s="20" t="s">
        <v>74</v>
      </c>
      <c r="D82" s="21" t="s">
        <v>80</v>
      </c>
      <c r="E82" s="22" t="s">
        <v>405</v>
      </c>
      <c r="F82" s="99">
        <v>3561.5</v>
      </c>
      <c r="G82" s="91"/>
      <c r="H82" s="82">
        <f t="shared" si="0"/>
        <v>0</v>
      </c>
    </row>
    <row r="83" spans="2:12" ht="15.75" thickBot="1">
      <c r="B83" s="58" t="s">
        <v>460</v>
      </c>
      <c r="C83" s="23" t="s">
        <v>72</v>
      </c>
      <c r="D83" s="24" t="s">
        <v>50</v>
      </c>
      <c r="E83" s="25" t="s">
        <v>405</v>
      </c>
      <c r="F83" s="93">
        <v>3561.5</v>
      </c>
      <c r="G83" s="92"/>
      <c r="H83" s="83">
        <f t="shared" si="0"/>
        <v>0</v>
      </c>
    </row>
    <row r="84" spans="2:12" ht="13.5" thickBot="1">
      <c r="B84" s="117" t="s">
        <v>461</v>
      </c>
      <c r="C84" s="118"/>
      <c r="D84" s="118"/>
      <c r="E84" s="118"/>
      <c r="F84" s="118"/>
      <c r="G84" s="85"/>
      <c r="H84" s="76">
        <f>SUM(H85:H88)</f>
        <v>0</v>
      </c>
    </row>
    <row r="85" spans="2:12" ht="15">
      <c r="B85" s="57" t="s">
        <v>462</v>
      </c>
      <c r="C85" s="17" t="s">
        <v>8</v>
      </c>
      <c r="D85" s="18" t="s">
        <v>13</v>
      </c>
      <c r="E85" s="19" t="s">
        <v>405</v>
      </c>
      <c r="F85" s="93">
        <v>207.6</v>
      </c>
      <c r="G85" s="90"/>
      <c r="H85" s="81">
        <f t="shared" si="0"/>
        <v>0</v>
      </c>
    </row>
    <row r="86" spans="2:12" ht="15">
      <c r="B86" s="58" t="s">
        <v>463</v>
      </c>
      <c r="C86" s="20" t="s">
        <v>14</v>
      </c>
      <c r="D86" s="21" t="s">
        <v>48</v>
      </c>
      <c r="E86" s="22" t="s">
        <v>405</v>
      </c>
      <c r="F86" s="93">
        <v>207.6</v>
      </c>
      <c r="G86" s="91"/>
      <c r="H86" s="82">
        <f t="shared" si="0"/>
        <v>0</v>
      </c>
    </row>
    <row r="87" spans="2:12" ht="25.5">
      <c r="B87" s="57" t="s">
        <v>464</v>
      </c>
      <c r="C87" s="20" t="s">
        <v>70</v>
      </c>
      <c r="D87" s="21" t="s">
        <v>51</v>
      </c>
      <c r="E87" s="22" t="s">
        <v>405</v>
      </c>
      <c r="F87" s="93">
        <v>207.6</v>
      </c>
      <c r="G87" s="91"/>
      <c r="H87" s="82">
        <f t="shared" si="0"/>
        <v>0</v>
      </c>
    </row>
    <row r="88" spans="2:12" ht="15.75" thickBot="1">
      <c r="B88" s="58" t="s">
        <v>465</v>
      </c>
      <c r="C88" s="23" t="s">
        <v>72</v>
      </c>
      <c r="D88" s="24" t="s">
        <v>50</v>
      </c>
      <c r="E88" s="25" t="s">
        <v>405</v>
      </c>
      <c r="F88" s="93">
        <v>207.6</v>
      </c>
      <c r="G88" s="92"/>
      <c r="H88" s="83">
        <f t="shared" si="0"/>
        <v>0</v>
      </c>
    </row>
    <row r="89" spans="2:12" ht="13.5" thickBot="1">
      <c r="B89" s="117" t="s">
        <v>466</v>
      </c>
      <c r="C89" s="118"/>
      <c r="D89" s="118"/>
      <c r="E89" s="118"/>
      <c r="F89" s="118"/>
      <c r="G89" s="85"/>
      <c r="H89" s="76">
        <f>SUM(H90:H95)</f>
        <v>0</v>
      </c>
    </row>
    <row r="90" spans="2:12" ht="15">
      <c r="B90" s="57" t="s">
        <v>467</v>
      </c>
      <c r="C90" s="17" t="s">
        <v>8</v>
      </c>
      <c r="D90" s="18" t="s">
        <v>13</v>
      </c>
      <c r="E90" s="19" t="s">
        <v>405</v>
      </c>
      <c r="F90" s="98">
        <v>106</v>
      </c>
      <c r="G90" s="90"/>
      <c r="H90" s="81">
        <f t="shared" ref="H90:H95" si="2">G90*F90</f>
        <v>0</v>
      </c>
    </row>
    <row r="91" spans="2:12" ht="15">
      <c r="B91" s="58" t="s">
        <v>468</v>
      </c>
      <c r="C91" s="20" t="s">
        <v>99</v>
      </c>
      <c r="D91" s="21" t="s">
        <v>56</v>
      </c>
      <c r="E91" s="22" t="s">
        <v>405</v>
      </c>
      <c r="F91" s="99">
        <v>106</v>
      </c>
      <c r="G91" s="91"/>
      <c r="H91" s="82">
        <f t="shared" si="2"/>
        <v>0</v>
      </c>
    </row>
    <row r="92" spans="2:12" ht="25.5">
      <c r="B92" s="57" t="s">
        <v>469</v>
      </c>
      <c r="C92" s="20" t="s">
        <v>79</v>
      </c>
      <c r="D92" s="21" t="s">
        <v>66</v>
      </c>
      <c r="E92" s="22" t="s">
        <v>405</v>
      </c>
      <c r="F92" s="99">
        <v>106</v>
      </c>
      <c r="G92" s="91"/>
      <c r="H92" s="82">
        <f t="shared" si="2"/>
        <v>0</v>
      </c>
    </row>
    <row r="93" spans="2:12" ht="15">
      <c r="B93" s="58" t="s">
        <v>470</v>
      </c>
      <c r="C93" s="20" t="s">
        <v>78</v>
      </c>
      <c r="D93" s="21" t="s">
        <v>67</v>
      </c>
      <c r="E93" s="22" t="s">
        <v>405</v>
      </c>
      <c r="F93" s="99">
        <v>106</v>
      </c>
      <c r="G93" s="91"/>
      <c r="H93" s="82">
        <f t="shared" si="2"/>
        <v>0</v>
      </c>
      <c r="I93" s="3"/>
    </row>
    <row r="94" spans="2:12" ht="15">
      <c r="B94" s="57" t="s">
        <v>471</v>
      </c>
      <c r="C94" s="20" t="s">
        <v>76</v>
      </c>
      <c r="D94" s="21" t="s">
        <v>69</v>
      </c>
      <c r="E94" s="22" t="s">
        <v>405</v>
      </c>
      <c r="F94" s="99">
        <v>106</v>
      </c>
      <c r="G94" s="91"/>
      <c r="H94" s="82">
        <f t="shared" si="2"/>
        <v>0</v>
      </c>
    </row>
    <row r="95" spans="2:12" ht="15.75" thickBot="1">
      <c r="B95" s="58" t="s">
        <v>472</v>
      </c>
      <c r="C95" s="23" t="s">
        <v>77</v>
      </c>
      <c r="D95" s="24" t="s">
        <v>68</v>
      </c>
      <c r="E95" s="25" t="s">
        <v>405</v>
      </c>
      <c r="F95" s="93">
        <v>106</v>
      </c>
      <c r="G95" s="92"/>
      <c r="H95" s="83">
        <f t="shared" si="2"/>
        <v>0</v>
      </c>
      <c r="I95" s="3"/>
      <c r="L95" s="3"/>
    </row>
    <row r="96" spans="2:12" ht="13.5" thickBot="1">
      <c r="B96" s="117" t="s">
        <v>473</v>
      </c>
      <c r="C96" s="118"/>
      <c r="D96" s="118"/>
      <c r="E96" s="118"/>
      <c r="F96" s="118"/>
      <c r="G96" s="85"/>
      <c r="H96" s="76">
        <f>SUM(H97:H100)</f>
        <v>0</v>
      </c>
    </row>
    <row r="97" spans="2:9" ht="15">
      <c r="B97" s="57" t="s">
        <v>474</v>
      </c>
      <c r="C97" s="17" t="s">
        <v>8</v>
      </c>
      <c r="D97" s="18" t="s">
        <v>13</v>
      </c>
      <c r="E97" s="19" t="s">
        <v>405</v>
      </c>
      <c r="F97" s="98">
        <v>25.5</v>
      </c>
      <c r="G97" s="90"/>
      <c r="H97" s="81">
        <f t="shared" ref="H97:H100" si="3">G97*F97</f>
        <v>0</v>
      </c>
    </row>
    <row r="98" spans="2:9" ht="15">
      <c r="B98" s="58" t="s">
        <v>475</v>
      </c>
      <c r="C98" s="20" t="s">
        <v>14</v>
      </c>
      <c r="D98" s="21" t="s">
        <v>48</v>
      </c>
      <c r="E98" s="22" t="s">
        <v>405</v>
      </c>
      <c r="F98" s="99">
        <v>25.5</v>
      </c>
      <c r="G98" s="91"/>
      <c r="H98" s="82">
        <f t="shared" si="3"/>
        <v>0</v>
      </c>
      <c r="I98" s="3"/>
    </row>
    <row r="99" spans="2:9" ht="25.5">
      <c r="B99" s="57" t="s">
        <v>476</v>
      </c>
      <c r="C99" s="20" t="s">
        <v>70</v>
      </c>
      <c r="D99" s="21" t="s">
        <v>51</v>
      </c>
      <c r="E99" s="22" t="s">
        <v>405</v>
      </c>
      <c r="F99" s="99">
        <v>25.5</v>
      </c>
      <c r="G99" s="91"/>
      <c r="H99" s="82">
        <f t="shared" si="3"/>
        <v>0</v>
      </c>
      <c r="I99" s="3"/>
    </row>
    <row r="100" spans="2:9" ht="15.75" thickBot="1">
      <c r="B100" s="58" t="s">
        <v>477</v>
      </c>
      <c r="C100" s="23" t="s">
        <v>71</v>
      </c>
      <c r="D100" s="24" t="s">
        <v>62</v>
      </c>
      <c r="E100" s="25" t="s">
        <v>405</v>
      </c>
      <c r="F100" s="93">
        <v>25.5</v>
      </c>
      <c r="G100" s="92"/>
      <c r="H100" s="83">
        <f t="shared" si="3"/>
        <v>0</v>
      </c>
    </row>
    <row r="101" spans="2:9" ht="13.5" thickBot="1">
      <c r="B101" s="117" t="s">
        <v>478</v>
      </c>
      <c r="C101" s="118"/>
      <c r="D101" s="118"/>
      <c r="E101" s="118"/>
      <c r="F101" s="118"/>
      <c r="G101" s="85"/>
      <c r="H101" s="76">
        <f>SUM(H102:H104)</f>
        <v>0</v>
      </c>
    </row>
    <row r="102" spans="2:9" ht="15">
      <c r="B102" s="57" t="s">
        <v>479</v>
      </c>
      <c r="C102" s="17" t="s">
        <v>8</v>
      </c>
      <c r="D102" s="18" t="s">
        <v>13</v>
      </c>
      <c r="E102" s="19" t="s">
        <v>405</v>
      </c>
      <c r="F102" s="99">
        <v>108.5</v>
      </c>
      <c r="G102" s="90"/>
      <c r="H102" s="81">
        <f t="shared" ref="H102:H103" si="4">G102*F102</f>
        <v>0</v>
      </c>
    </row>
    <row r="103" spans="2:9" ht="25.5">
      <c r="B103" s="58" t="s">
        <v>480</v>
      </c>
      <c r="C103" s="20" t="s">
        <v>70</v>
      </c>
      <c r="D103" s="21" t="s">
        <v>51</v>
      </c>
      <c r="E103" s="22" t="s">
        <v>405</v>
      </c>
      <c r="F103" s="99">
        <v>108.5</v>
      </c>
      <c r="G103" s="91"/>
      <c r="H103" s="82">
        <f t="shared" si="4"/>
        <v>0</v>
      </c>
      <c r="I103" s="3"/>
    </row>
    <row r="104" spans="2:9" ht="15.75" thickBot="1">
      <c r="B104" s="57" t="s">
        <v>481</v>
      </c>
      <c r="C104" s="23" t="s">
        <v>71</v>
      </c>
      <c r="D104" s="24" t="s">
        <v>63</v>
      </c>
      <c r="E104" s="25" t="s">
        <v>405</v>
      </c>
      <c r="F104" s="99">
        <v>108.5</v>
      </c>
      <c r="G104" s="92"/>
      <c r="H104" s="83">
        <f>G104*F100</f>
        <v>0</v>
      </c>
    </row>
    <row r="105" spans="2:9" ht="13.5" thickBot="1">
      <c r="B105" s="117" t="s">
        <v>482</v>
      </c>
      <c r="C105" s="118"/>
      <c r="D105" s="118"/>
      <c r="E105" s="118"/>
      <c r="F105" s="118"/>
      <c r="G105" s="85"/>
      <c r="H105" s="76">
        <f>SUM(H106:H107)</f>
        <v>0</v>
      </c>
    </row>
    <row r="106" spans="2:9" ht="25.5">
      <c r="B106" s="55" t="s">
        <v>483</v>
      </c>
      <c r="C106" s="6" t="s">
        <v>16</v>
      </c>
      <c r="D106" s="27" t="s">
        <v>15</v>
      </c>
      <c r="E106" s="8" t="s">
        <v>402</v>
      </c>
      <c r="F106" s="98">
        <v>2072.5</v>
      </c>
      <c r="G106" s="90"/>
      <c r="H106" s="81">
        <f t="shared" si="0"/>
        <v>0</v>
      </c>
    </row>
    <row r="107" spans="2:9" ht="26.25" thickBot="1">
      <c r="B107" s="59" t="s">
        <v>484</v>
      </c>
      <c r="C107" s="14" t="s">
        <v>17</v>
      </c>
      <c r="D107" s="15" t="s">
        <v>65</v>
      </c>
      <c r="E107" s="16" t="s">
        <v>401</v>
      </c>
      <c r="F107" s="98">
        <f>F58*(4+8+25+20)/100+F63*0.49+F69*0.48+F76*0.39+F83*0.35+F88*0.4+F95*0.77+F100*0.38+F104*0.23-F34</f>
        <v>1611.6819999999998</v>
      </c>
      <c r="G107" s="92"/>
      <c r="H107" s="83">
        <f t="shared" si="0"/>
        <v>0</v>
      </c>
    </row>
    <row r="108" spans="2:9" ht="13.5" thickBot="1">
      <c r="B108" s="117" t="s">
        <v>485</v>
      </c>
      <c r="C108" s="118"/>
      <c r="D108" s="118"/>
      <c r="E108" s="118"/>
      <c r="F108" s="118"/>
      <c r="G108" s="85"/>
      <c r="H108" s="76">
        <f>SUM(H109:H120)</f>
        <v>0</v>
      </c>
    </row>
    <row r="109" spans="2:9" ht="15">
      <c r="B109" s="55" t="s">
        <v>486</v>
      </c>
      <c r="C109" s="17" t="s">
        <v>36</v>
      </c>
      <c r="D109" s="18" t="s">
        <v>18</v>
      </c>
      <c r="E109" s="19" t="s">
        <v>405</v>
      </c>
      <c r="F109" s="98">
        <v>2072.5</v>
      </c>
      <c r="G109" s="90"/>
      <c r="H109" s="81">
        <f t="shared" si="0"/>
        <v>0</v>
      </c>
    </row>
    <row r="110" spans="2:9">
      <c r="B110" s="56" t="s">
        <v>487</v>
      </c>
      <c r="C110" s="20" t="s">
        <v>19</v>
      </c>
      <c r="D110" s="21" t="s">
        <v>34</v>
      </c>
      <c r="E110" s="22" t="s">
        <v>64</v>
      </c>
      <c r="F110" s="99">
        <v>66</v>
      </c>
      <c r="G110" s="91"/>
      <c r="H110" s="81">
        <f t="shared" si="0"/>
        <v>0</v>
      </c>
    </row>
    <row r="111" spans="2:9" ht="15">
      <c r="B111" s="55" t="s">
        <v>488</v>
      </c>
      <c r="C111" s="20" t="s">
        <v>19</v>
      </c>
      <c r="D111" s="21" t="s">
        <v>34</v>
      </c>
      <c r="E111" s="19" t="s">
        <v>405</v>
      </c>
      <c r="F111" s="99">
        <v>31</v>
      </c>
      <c r="G111" s="91"/>
      <c r="H111" s="81">
        <f t="shared" ref="H111:H120" si="5">G111*F111</f>
        <v>0</v>
      </c>
    </row>
    <row r="112" spans="2:9">
      <c r="B112" s="56" t="s">
        <v>489</v>
      </c>
      <c r="C112" s="20" t="s">
        <v>19</v>
      </c>
      <c r="D112" s="21" t="s">
        <v>20</v>
      </c>
      <c r="E112" s="22" t="s">
        <v>21</v>
      </c>
      <c r="F112" s="99">
        <v>1</v>
      </c>
      <c r="G112" s="91"/>
      <c r="H112" s="81">
        <f t="shared" si="5"/>
        <v>0</v>
      </c>
    </row>
    <row r="113" spans="1:8">
      <c r="B113" s="55" t="s">
        <v>490</v>
      </c>
      <c r="C113" s="23" t="s">
        <v>19</v>
      </c>
      <c r="D113" s="24" t="s">
        <v>83</v>
      </c>
      <c r="E113" s="25" t="s">
        <v>64</v>
      </c>
      <c r="F113" s="93">
        <v>2</v>
      </c>
      <c r="G113" s="92"/>
      <c r="H113" s="81">
        <f t="shared" si="5"/>
        <v>0</v>
      </c>
    </row>
    <row r="114" spans="1:8" s="2" customFormat="1" ht="25.5">
      <c r="B114" s="56" t="s">
        <v>491</v>
      </c>
      <c r="C114" s="20" t="s">
        <v>84</v>
      </c>
      <c r="D114" s="28" t="s">
        <v>85</v>
      </c>
      <c r="E114" s="25" t="s">
        <v>5</v>
      </c>
      <c r="F114" s="93">
        <v>34.5</v>
      </c>
      <c r="G114" s="93"/>
      <c r="H114" s="81">
        <f t="shared" si="5"/>
        <v>0</v>
      </c>
    </row>
    <row r="115" spans="1:8" ht="25.5">
      <c r="B115" s="55" t="s">
        <v>492</v>
      </c>
      <c r="C115" s="23" t="s">
        <v>84</v>
      </c>
      <c r="D115" s="24" t="s">
        <v>86</v>
      </c>
      <c r="E115" s="25" t="s">
        <v>64</v>
      </c>
      <c r="F115" s="93">
        <v>17</v>
      </c>
      <c r="G115" s="92"/>
      <c r="H115" s="81">
        <f t="shared" si="5"/>
        <v>0</v>
      </c>
    </row>
    <row r="116" spans="1:8">
      <c r="B116" s="56" t="s">
        <v>493</v>
      </c>
      <c r="C116" s="23" t="s">
        <v>84</v>
      </c>
      <c r="D116" s="24" t="s">
        <v>87</v>
      </c>
      <c r="E116" s="25" t="s">
        <v>64</v>
      </c>
      <c r="F116" s="93">
        <v>6</v>
      </c>
      <c r="G116" s="92"/>
      <c r="H116" s="81">
        <f t="shared" si="5"/>
        <v>0</v>
      </c>
    </row>
    <row r="117" spans="1:8">
      <c r="B117" s="55" t="s">
        <v>494</v>
      </c>
      <c r="C117" s="23" t="s">
        <v>84</v>
      </c>
      <c r="D117" s="24" t="s">
        <v>88</v>
      </c>
      <c r="E117" s="25" t="s">
        <v>64</v>
      </c>
      <c r="F117" s="93">
        <v>13</v>
      </c>
      <c r="G117" s="92"/>
      <c r="H117" s="81">
        <f t="shared" si="5"/>
        <v>0</v>
      </c>
    </row>
    <row r="118" spans="1:8">
      <c r="B118" s="56" t="s">
        <v>495</v>
      </c>
      <c r="C118" s="23" t="s">
        <v>84</v>
      </c>
      <c r="D118" s="24" t="s">
        <v>89</v>
      </c>
      <c r="E118" s="25" t="s">
        <v>64</v>
      </c>
      <c r="F118" s="93">
        <v>20</v>
      </c>
      <c r="G118" s="92"/>
      <c r="H118" s="81">
        <f t="shared" si="5"/>
        <v>0</v>
      </c>
    </row>
    <row r="119" spans="1:8">
      <c r="B119" s="55" t="s">
        <v>496</v>
      </c>
      <c r="C119" s="23" t="s">
        <v>19</v>
      </c>
      <c r="D119" s="24" t="s">
        <v>100</v>
      </c>
      <c r="E119" s="25" t="s">
        <v>5</v>
      </c>
      <c r="F119" s="93">
        <v>440</v>
      </c>
      <c r="G119" s="92"/>
      <c r="H119" s="81">
        <f t="shared" si="5"/>
        <v>0</v>
      </c>
    </row>
    <row r="120" spans="1:8" ht="15">
      <c r="B120" s="56" t="s">
        <v>521</v>
      </c>
      <c r="C120" s="23" t="s">
        <v>35</v>
      </c>
      <c r="D120" s="24" t="s">
        <v>55</v>
      </c>
      <c r="E120" s="25" t="s">
        <v>405</v>
      </c>
      <c r="F120" s="93">
        <v>511</v>
      </c>
      <c r="G120" s="92"/>
      <c r="H120" s="77">
        <f t="shared" si="5"/>
        <v>0</v>
      </c>
    </row>
    <row r="121" spans="1:8" ht="24" customHeight="1" thickBot="1">
      <c r="A121" s="21"/>
      <c r="B121" s="126" t="s">
        <v>139</v>
      </c>
      <c r="C121" s="127"/>
      <c r="D121" s="127"/>
      <c r="E121" s="127"/>
      <c r="F121" s="127"/>
      <c r="G121" s="128"/>
      <c r="H121" s="105">
        <f>SUM(H108,H105,H101,H96,H89,H84,H77,H70,H64,H59,H48,H35,H22,H20)</f>
        <v>0</v>
      </c>
    </row>
    <row r="122" spans="1:8" ht="25.5" customHeight="1" thickBot="1">
      <c r="B122" s="104" t="s">
        <v>497</v>
      </c>
      <c r="C122" s="122" t="s">
        <v>498</v>
      </c>
      <c r="D122" s="123"/>
      <c r="E122" s="124"/>
      <c r="F122" s="124"/>
      <c r="G122" s="124"/>
      <c r="H122" s="125"/>
    </row>
    <row r="123" spans="1:8">
      <c r="B123" s="60">
        <v>1</v>
      </c>
      <c r="C123" s="135" t="s">
        <v>102</v>
      </c>
      <c r="D123" s="135"/>
      <c r="E123" s="135"/>
      <c r="F123" s="61"/>
      <c r="G123" s="61"/>
      <c r="H123" s="61">
        <f>SUM(H124:H151)</f>
        <v>0</v>
      </c>
    </row>
    <row r="124" spans="1:8">
      <c r="B124" s="116" t="s">
        <v>145</v>
      </c>
      <c r="C124" s="136" t="s">
        <v>103</v>
      </c>
      <c r="D124" s="30" t="s">
        <v>104</v>
      </c>
      <c r="E124" s="137" t="s">
        <v>105</v>
      </c>
      <c r="F124" s="134">
        <v>27</v>
      </c>
      <c r="G124" s="134"/>
      <c r="H124" s="134">
        <f>F124*G124</f>
        <v>0</v>
      </c>
    </row>
    <row r="125" spans="1:8">
      <c r="B125" s="115"/>
      <c r="C125" s="130"/>
      <c r="D125" s="31" t="s">
        <v>106</v>
      </c>
      <c r="E125" s="115"/>
      <c r="F125" s="133"/>
      <c r="G125" s="133"/>
      <c r="H125" s="133"/>
    </row>
    <row r="126" spans="1:8">
      <c r="B126" s="114" t="s">
        <v>147</v>
      </c>
      <c r="C126" s="129" t="s">
        <v>107</v>
      </c>
      <c r="D126" s="129" t="s">
        <v>108</v>
      </c>
      <c r="E126" s="131" t="s">
        <v>105</v>
      </c>
      <c r="F126" s="132">
        <v>27</v>
      </c>
      <c r="G126" s="132"/>
      <c r="H126" s="134">
        <f t="shared" ref="H126" si="6">F126*G126</f>
        <v>0</v>
      </c>
    </row>
    <row r="127" spans="1:8">
      <c r="B127" s="115"/>
      <c r="C127" s="130"/>
      <c r="D127" s="130"/>
      <c r="E127" s="115"/>
      <c r="F127" s="133"/>
      <c r="G127" s="133"/>
      <c r="H127" s="133"/>
    </row>
    <row r="128" spans="1:8">
      <c r="B128" s="116" t="s">
        <v>149</v>
      </c>
      <c r="C128" s="129" t="s">
        <v>109</v>
      </c>
      <c r="D128" s="129" t="s">
        <v>110</v>
      </c>
      <c r="E128" s="131" t="s">
        <v>105</v>
      </c>
      <c r="F128" s="132">
        <v>27</v>
      </c>
      <c r="G128" s="132"/>
      <c r="H128" s="134">
        <f t="shared" ref="H128" si="7">F128*G128</f>
        <v>0</v>
      </c>
    </row>
    <row r="129" spans="2:8">
      <c r="B129" s="115"/>
      <c r="C129" s="130"/>
      <c r="D129" s="130"/>
      <c r="E129" s="115"/>
      <c r="F129" s="133"/>
      <c r="G129" s="133"/>
      <c r="H129" s="133"/>
    </row>
    <row r="130" spans="2:8">
      <c r="B130" s="114" t="s">
        <v>151</v>
      </c>
      <c r="C130" s="129" t="s">
        <v>111</v>
      </c>
      <c r="D130" s="129" t="s">
        <v>112</v>
      </c>
      <c r="E130" s="131" t="s">
        <v>105</v>
      </c>
      <c r="F130" s="132">
        <v>27</v>
      </c>
      <c r="G130" s="132"/>
      <c r="H130" s="134">
        <f t="shared" ref="H130" si="8">F130*G130</f>
        <v>0</v>
      </c>
    </row>
    <row r="131" spans="2:8">
      <c r="B131" s="115"/>
      <c r="C131" s="130"/>
      <c r="D131" s="130"/>
      <c r="E131" s="115"/>
      <c r="F131" s="133"/>
      <c r="G131" s="133"/>
      <c r="H131" s="133"/>
    </row>
    <row r="132" spans="2:8">
      <c r="B132" s="116" t="s">
        <v>153</v>
      </c>
      <c r="C132" s="129" t="s">
        <v>113</v>
      </c>
      <c r="D132" s="129" t="s">
        <v>114</v>
      </c>
      <c r="E132" s="131" t="s">
        <v>105</v>
      </c>
      <c r="F132" s="132">
        <v>27</v>
      </c>
      <c r="G132" s="132"/>
      <c r="H132" s="134">
        <f t="shared" ref="H132" si="9">F132*G132</f>
        <v>0</v>
      </c>
    </row>
    <row r="133" spans="2:8">
      <c r="B133" s="115"/>
      <c r="C133" s="130"/>
      <c r="D133" s="130"/>
      <c r="E133" s="115"/>
      <c r="F133" s="133"/>
      <c r="G133" s="133"/>
      <c r="H133" s="133"/>
    </row>
    <row r="134" spans="2:8">
      <c r="B134" s="114" t="s">
        <v>155</v>
      </c>
      <c r="C134" s="129" t="s">
        <v>115</v>
      </c>
      <c r="D134" s="129" t="s">
        <v>116</v>
      </c>
      <c r="E134" s="131" t="s">
        <v>105</v>
      </c>
      <c r="F134" s="132">
        <v>27</v>
      </c>
      <c r="G134" s="132"/>
      <c r="H134" s="134">
        <f t="shared" ref="H134" si="10">F134*G134</f>
        <v>0</v>
      </c>
    </row>
    <row r="135" spans="2:8">
      <c r="B135" s="115"/>
      <c r="C135" s="130"/>
      <c r="D135" s="130"/>
      <c r="E135" s="115"/>
      <c r="F135" s="133"/>
      <c r="G135" s="133"/>
      <c r="H135" s="133"/>
    </row>
    <row r="136" spans="2:8">
      <c r="B136" s="116" t="s">
        <v>157</v>
      </c>
      <c r="C136" s="129" t="s">
        <v>117</v>
      </c>
      <c r="D136" s="129" t="s">
        <v>118</v>
      </c>
      <c r="E136" s="131" t="s">
        <v>119</v>
      </c>
      <c r="F136" s="132">
        <v>95.7</v>
      </c>
      <c r="G136" s="132"/>
      <c r="H136" s="134">
        <f t="shared" ref="H136" si="11">F136*G136</f>
        <v>0</v>
      </c>
    </row>
    <row r="137" spans="2:8">
      <c r="B137" s="115"/>
      <c r="C137" s="130"/>
      <c r="D137" s="130"/>
      <c r="E137" s="115"/>
      <c r="F137" s="133"/>
      <c r="G137" s="133"/>
      <c r="H137" s="133"/>
    </row>
    <row r="138" spans="2:8">
      <c r="B138" s="114" t="s">
        <v>159</v>
      </c>
      <c r="C138" s="129" t="s">
        <v>120</v>
      </c>
      <c r="D138" s="129" t="s">
        <v>121</v>
      </c>
      <c r="E138" s="131" t="s">
        <v>122</v>
      </c>
      <c r="F138" s="132">
        <v>10</v>
      </c>
      <c r="G138" s="132"/>
      <c r="H138" s="134">
        <f t="shared" ref="H138" si="12">F138*G138</f>
        <v>0</v>
      </c>
    </row>
    <row r="139" spans="2:8">
      <c r="B139" s="115"/>
      <c r="C139" s="130"/>
      <c r="D139" s="130"/>
      <c r="E139" s="115"/>
      <c r="F139" s="133"/>
      <c r="G139" s="133"/>
      <c r="H139" s="133"/>
    </row>
    <row r="140" spans="2:8">
      <c r="B140" s="116" t="s">
        <v>162</v>
      </c>
      <c r="C140" s="129" t="s">
        <v>123</v>
      </c>
      <c r="D140" s="129" t="s">
        <v>124</v>
      </c>
      <c r="E140" s="131" t="s">
        <v>125</v>
      </c>
      <c r="F140" s="132">
        <v>24</v>
      </c>
      <c r="G140" s="132"/>
      <c r="H140" s="134">
        <f t="shared" ref="H140" si="13">F140*G140</f>
        <v>0</v>
      </c>
    </row>
    <row r="141" spans="2:8">
      <c r="B141" s="115"/>
      <c r="C141" s="130"/>
      <c r="D141" s="130"/>
      <c r="E141" s="115"/>
      <c r="F141" s="133"/>
      <c r="G141" s="133"/>
      <c r="H141" s="133"/>
    </row>
    <row r="142" spans="2:8">
      <c r="B142" s="114" t="s">
        <v>359</v>
      </c>
      <c r="C142" s="129" t="s">
        <v>123</v>
      </c>
      <c r="D142" s="129" t="s">
        <v>126</v>
      </c>
      <c r="E142" s="131" t="s">
        <v>64</v>
      </c>
      <c r="F142" s="132">
        <v>8</v>
      </c>
      <c r="G142" s="132"/>
      <c r="H142" s="134">
        <f t="shared" ref="H142" si="14">F142*G142</f>
        <v>0</v>
      </c>
    </row>
    <row r="143" spans="2:8">
      <c r="B143" s="115"/>
      <c r="C143" s="130"/>
      <c r="D143" s="130"/>
      <c r="E143" s="115"/>
      <c r="F143" s="133"/>
      <c r="G143" s="133"/>
      <c r="H143" s="133"/>
    </row>
    <row r="144" spans="2:8">
      <c r="B144" s="116" t="s">
        <v>360</v>
      </c>
      <c r="C144" s="129" t="s">
        <v>123</v>
      </c>
      <c r="D144" s="129" t="s">
        <v>127</v>
      </c>
      <c r="E144" s="131" t="s">
        <v>119</v>
      </c>
      <c r="F144" s="132">
        <v>0.2</v>
      </c>
      <c r="G144" s="132"/>
      <c r="H144" s="134">
        <f t="shared" ref="H144" si="15">F144*G144</f>
        <v>0</v>
      </c>
    </row>
    <row r="145" spans="2:8">
      <c r="B145" s="115"/>
      <c r="C145" s="130"/>
      <c r="D145" s="130"/>
      <c r="E145" s="115"/>
      <c r="F145" s="133"/>
      <c r="G145" s="133"/>
      <c r="H145" s="133"/>
    </row>
    <row r="146" spans="2:8">
      <c r="B146" s="114" t="s">
        <v>361</v>
      </c>
      <c r="C146" s="129" t="s">
        <v>123</v>
      </c>
      <c r="D146" s="129" t="s">
        <v>128</v>
      </c>
      <c r="E146" s="131" t="s">
        <v>64</v>
      </c>
      <c r="F146" s="132">
        <v>2</v>
      </c>
      <c r="G146" s="132"/>
      <c r="H146" s="134">
        <f t="shared" ref="H146" si="16">F146*G146</f>
        <v>0</v>
      </c>
    </row>
    <row r="147" spans="2:8">
      <c r="B147" s="115"/>
      <c r="C147" s="130"/>
      <c r="D147" s="130"/>
      <c r="E147" s="115"/>
      <c r="F147" s="133"/>
      <c r="G147" s="133"/>
      <c r="H147" s="133"/>
    </row>
    <row r="148" spans="2:8">
      <c r="B148" s="116" t="s">
        <v>362</v>
      </c>
      <c r="C148" s="129" t="s">
        <v>129</v>
      </c>
      <c r="D148" s="129" t="s">
        <v>130</v>
      </c>
      <c r="E148" s="131" t="s">
        <v>119</v>
      </c>
      <c r="F148" s="132">
        <v>8</v>
      </c>
      <c r="G148" s="132"/>
      <c r="H148" s="134">
        <f t="shared" ref="H148" si="17">F148*G148</f>
        <v>0</v>
      </c>
    </row>
    <row r="149" spans="2:8">
      <c r="B149" s="115"/>
      <c r="C149" s="130"/>
      <c r="D149" s="130"/>
      <c r="E149" s="115"/>
      <c r="F149" s="133"/>
      <c r="G149" s="133"/>
      <c r="H149" s="133"/>
    </row>
    <row r="150" spans="2:8">
      <c r="B150" s="114" t="s">
        <v>363</v>
      </c>
      <c r="C150" s="129" t="s">
        <v>123</v>
      </c>
      <c r="D150" s="129" t="s">
        <v>131</v>
      </c>
      <c r="E150" s="131" t="s">
        <v>119</v>
      </c>
      <c r="F150" s="132">
        <v>8</v>
      </c>
      <c r="G150" s="132"/>
      <c r="H150" s="134">
        <f t="shared" ref="H150" si="18">F150*G150</f>
        <v>0</v>
      </c>
    </row>
    <row r="151" spans="2:8">
      <c r="B151" s="115"/>
      <c r="C151" s="130"/>
      <c r="D151" s="130"/>
      <c r="E151" s="115"/>
      <c r="F151" s="133"/>
      <c r="G151" s="133"/>
      <c r="H151" s="133"/>
    </row>
    <row r="152" spans="2:8">
      <c r="B152" s="33">
        <v>2</v>
      </c>
      <c r="C152" s="139" t="s">
        <v>132</v>
      </c>
      <c r="D152" s="139"/>
      <c r="E152" s="139"/>
      <c r="F152" s="29"/>
      <c r="G152" s="29"/>
      <c r="H152" s="29">
        <f>SUM(H153:H160)</f>
        <v>0</v>
      </c>
    </row>
    <row r="153" spans="2:8">
      <c r="B153" s="114" t="s">
        <v>166</v>
      </c>
      <c r="C153" s="136" t="s">
        <v>133</v>
      </c>
      <c r="D153" s="136" t="s">
        <v>134</v>
      </c>
      <c r="E153" s="137" t="s">
        <v>5</v>
      </c>
      <c r="F153" s="134">
        <v>63.8</v>
      </c>
      <c r="G153" s="134"/>
      <c r="H153" s="134">
        <f>F153*G153</f>
        <v>0</v>
      </c>
    </row>
    <row r="154" spans="2:8">
      <c r="B154" s="115"/>
      <c r="C154" s="130"/>
      <c r="D154" s="130"/>
      <c r="E154" s="115"/>
      <c r="F154" s="133"/>
      <c r="G154" s="133"/>
      <c r="H154" s="133"/>
    </row>
    <row r="155" spans="2:8">
      <c r="B155" s="114" t="s">
        <v>168</v>
      </c>
      <c r="C155" s="129" t="s">
        <v>135</v>
      </c>
      <c r="D155" s="129" t="s">
        <v>136</v>
      </c>
      <c r="E155" s="131" t="s">
        <v>122</v>
      </c>
      <c r="F155" s="132">
        <v>2</v>
      </c>
      <c r="G155" s="132"/>
      <c r="H155" s="134">
        <f t="shared" ref="H155" si="19">F155*G155</f>
        <v>0</v>
      </c>
    </row>
    <row r="156" spans="2:8">
      <c r="B156" s="115"/>
      <c r="C156" s="130"/>
      <c r="D156" s="130"/>
      <c r="E156" s="115"/>
      <c r="F156" s="133"/>
      <c r="G156" s="133"/>
      <c r="H156" s="133"/>
    </row>
    <row r="157" spans="2:8">
      <c r="B157" s="114" t="s">
        <v>170</v>
      </c>
      <c r="C157" s="129" t="s">
        <v>123</v>
      </c>
      <c r="D157" s="129" t="s">
        <v>137</v>
      </c>
      <c r="E157" s="131" t="s">
        <v>64</v>
      </c>
      <c r="F157" s="132">
        <v>7</v>
      </c>
      <c r="G157" s="132"/>
      <c r="H157" s="134">
        <f t="shared" ref="H157" si="20">F157*G157</f>
        <v>0</v>
      </c>
    </row>
    <row r="158" spans="2:8">
      <c r="B158" s="115"/>
      <c r="C158" s="130"/>
      <c r="D158" s="130"/>
      <c r="E158" s="115"/>
      <c r="F158" s="133"/>
      <c r="G158" s="133"/>
      <c r="H158" s="133"/>
    </row>
    <row r="159" spans="2:8">
      <c r="B159" s="114" t="s">
        <v>172</v>
      </c>
      <c r="C159" s="129" t="s">
        <v>123</v>
      </c>
      <c r="D159" s="129" t="s">
        <v>138</v>
      </c>
      <c r="E159" s="131" t="s">
        <v>64</v>
      </c>
      <c r="F159" s="132">
        <v>2</v>
      </c>
      <c r="G159" s="132"/>
      <c r="H159" s="134">
        <f t="shared" ref="H159" si="21">F159*G159</f>
        <v>0</v>
      </c>
    </row>
    <row r="160" spans="2:8">
      <c r="B160" s="115"/>
      <c r="C160" s="130"/>
      <c r="D160" s="130"/>
      <c r="E160" s="115"/>
      <c r="F160" s="133"/>
      <c r="G160" s="133"/>
      <c r="H160" s="133"/>
    </row>
    <row r="161" spans="2:8" ht="20.25" customHeight="1" thickBot="1">
      <c r="B161" s="142" t="s">
        <v>140</v>
      </c>
      <c r="C161" s="143"/>
      <c r="D161" s="143"/>
      <c r="E161" s="143"/>
      <c r="F161" s="143"/>
      <c r="G161" s="144"/>
      <c r="H161" s="106">
        <f>SUM(H152,H123)</f>
        <v>0</v>
      </c>
    </row>
    <row r="162" spans="2:8" ht="23.25" customHeight="1" thickBot="1">
      <c r="B162" s="104" t="s">
        <v>500</v>
      </c>
      <c r="C162" s="122" t="s">
        <v>499</v>
      </c>
      <c r="D162" s="123"/>
      <c r="E162" s="124"/>
      <c r="F162" s="124"/>
      <c r="G162" s="124"/>
      <c r="H162" s="125"/>
    </row>
    <row r="163" spans="2:8" ht="18.75" customHeight="1">
      <c r="B163" s="107" t="s">
        <v>539</v>
      </c>
      <c r="C163" s="62"/>
      <c r="D163" s="63" t="s">
        <v>141</v>
      </c>
      <c r="E163" s="64" t="s">
        <v>21</v>
      </c>
      <c r="F163" s="65">
        <v>1</v>
      </c>
      <c r="G163" s="65"/>
      <c r="H163" s="65">
        <f>F163*G163</f>
        <v>0</v>
      </c>
    </row>
    <row r="164" spans="2:8" ht="24.75" customHeight="1">
      <c r="B164" s="48" t="s">
        <v>143</v>
      </c>
      <c r="C164" s="52"/>
      <c r="D164" s="145" t="s">
        <v>144</v>
      </c>
      <c r="E164" s="146"/>
      <c r="F164" s="53" t="s">
        <v>142</v>
      </c>
      <c r="G164" s="53"/>
      <c r="H164" s="53">
        <f>SUM(H165:H173)</f>
        <v>0</v>
      </c>
    </row>
    <row r="165" spans="2:8" ht="25.5">
      <c r="B165" s="32" t="s">
        <v>145</v>
      </c>
      <c r="C165" s="36"/>
      <c r="D165" s="36" t="s">
        <v>146</v>
      </c>
      <c r="E165" s="37" t="s">
        <v>5</v>
      </c>
      <c r="F165" s="35">
        <v>1373.6</v>
      </c>
      <c r="G165" s="35"/>
      <c r="H165" s="35">
        <f>F165*G165</f>
        <v>0</v>
      </c>
    </row>
    <row r="166" spans="2:8" ht="38.25">
      <c r="B166" s="32" t="s">
        <v>147</v>
      </c>
      <c r="C166" s="36"/>
      <c r="D166" s="36" t="s">
        <v>148</v>
      </c>
      <c r="E166" s="34" t="s">
        <v>5</v>
      </c>
      <c r="F166" s="38">
        <v>141</v>
      </c>
      <c r="G166" s="38"/>
      <c r="H166" s="38">
        <f>F166*G166</f>
        <v>0</v>
      </c>
    </row>
    <row r="167" spans="2:8" ht="38.25">
      <c r="B167" s="32" t="s">
        <v>149</v>
      </c>
      <c r="C167" s="36"/>
      <c r="D167" s="36" t="s">
        <v>150</v>
      </c>
      <c r="E167" s="37" t="s">
        <v>5</v>
      </c>
      <c r="F167" s="35">
        <v>3</v>
      </c>
      <c r="G167" s="35"/>
      <c r="H167" s="35">
        <f t="shared" ref="H167:H173" si="22">F167*G167</f>
        <v>0</v>
      </c>
    </row>
    <row r="168" spans="2:8" ht="38.25">
      <c r="B168" s="32" t="s">
        <v>151</v>
      </c>
      <c r="C168" s="36"/>
      <c r="D168" s="36" t="s">
        <v>152</v>
      </c>
      <c r="E168" s="37" t="s">
        <v>64</v>
      </c>
      <c r="F168" s="35">
        <v>18</v>
      </c>
      <c r="G168" s="35"/>
      <c r="H168" s="38">
        <f t="shared" si="22"/>
        <v>0</v>
      </c>
    </row>
    <row r="169" spans="2:8" ht="25.5">
      <c r="B169" s="32" t="s">
        <v>153</v>
      </c>
      <c r="C169" s="36"/>
      <c r="D169" s="36" t="s">
        <v>154</v>
      </c>
      <c r="E169" s="37" t="s">
        <v>64</v>
      </c>
      <c r="F169" s="35">
        <v>6</v>
      </c>
      <c r="G169" s="35"/>
      <c r="H169" s="35">
        <f t="shared" si="22"/>
        <v>0</v>
      </c>
    </row>
    <row r="170" spans="2:8" ht="25.5">
      <c r="B170" s="32" t="s">
        <v>155</v>
      </c>
      <c r="C170" s="36"/>
      <c r="D170" s="36" t="s">
        <v>156</v>
      </c>
      <c r="E170" s="37" t="s">
        <v>64</v>
      </c>
      <c r="F170" s="35">
        <v>9</v>
      </c>
      <c r="G170" s="35"/>
      <c r="H170" s="38">
        <f t="shared" si="22"/>
        <v>0</v>
      </c>
    </row>
    <row r="171" spans="2:8" ht="25.5">
      <c r="B171" s="32" t="s">
        <v>157</v>
      </c>
      <c r="C171" s="36"/>
      <c r="D171" s="36" t="s">
        <v>158</v>
      </c>
      <c r="E171" s="37" t="s">
        <v>5</v>
      </c>
      <c r="F171" s="35">
        <v>41.5</v>
      </c>
      <c r="G171" s="35"/>
      <c r="H171" s="35">
        <f t="shared" si="22"/>
        <v>0</v>
      </c>
    </row>
    <row r="172" spans="2:8" ht="25.5">
      <c r="B172" s="32" t="s">
        <v>159</v>
      </c>
      <c r="C172" s="36"/>
      <c r="D172" s="36" t="s">
        <v>160</v>
      </c>
      <c r="E172" s="37" t="s">
        <v>161</v>
      </c>
      <c r="F172" s="35">
        <v>102</v>
      </c>
      <c r="G172" s="35"/>
      <c r="H172" s="38">
        <f t="shared" si="22"/>
        <v>0</v>
      </c>
    </row>
    <row r="173" spans="2:8" ht="38.25">
      <c r="B173" s="32" t="s">
        <v>162</v>
      </c>
      <c r="C173" s="39"/>
      <c r="D173" s="39" t="s">
        <v>163</v>
      </c>
      <c r="E173" s="40" t="s">
        <v>64</v>
      </c>
      <c r="F173" s="38">
        <v>15</v>
      </c>
      <c r="G173" s="38"/>
      <c r="H173" s="35">
        <f t="shared" si="22"/>
        <v>0</v>
      </c>
    </row>
    <row r="174" spans="2:8" ht="29.25" customHeight="1">
      <c r="B174" s="48" t="s">
        <v>164</v>
      </c>
      <c r="C174" s="51"/>
      <c r="D174" s="147" t="s">
        <v>165</v>
      </c>
      <c r="E174" s="148"/>
      <c r="F174" s="29" t="s">
        <v>142</v>
      </c>
      <c r="G174" s="29"/>
      <c r="H174" s="29">
        <f>SUM(H175:H224)</f>
        <v>0</v>
      </c>
    </row>
    <row r="175" spans="2:8" ht="25.5">
      <c r="B175" s="32" t="s">
        <v>166</v>
      </c>
      <c r="C175" s="41"/>
      <c r="D175" s="41" t="s">
        <v>167</v>
      </c>
      <c r="E175" s="42" t="s">
        <v>64</v>
      </c>
      <c r="F175" s="35">
        <v>2</v>
      </c>
      <c r="G175" s="35"/>
      <c r="H175" s="35">
        <f>F175*G175</f>
        <v>0</v>
      </c>
    </row>
    <row r="176" spans="2:8" ht="38.25">
      <c r="B176" s="32" t="s">
        <v>168</v>
      </c>
      <c r="C176" s="36"/>
      <c r="D176" s="36" t="s">
        <v>169</v>
      </c>
      <c r="E176" s="37" t="s">
        <v>64</v>
      </c>
      <c r="F176" s="35">
        <v>3</v>
      </c>
      <c r="G176" s="35"/>
      <c r="H176" s="35">
        <f t="shared" ref="H176:H224" si="23">F176*G176</f>
        <v>0</v>
      </c>
    </row>
    <row r="177" spans="2:8" ht="25.5">
      <c r="B177" s="32" t="s">
        <v>170</v>
      </c>
      <c r="C177" s="36"/>
      <c r="D177" s="36" t="s">
        <v>171</v>
      </c>
      <c r="E177" s="37" t="s">
        <v>64</v>
      </c>
      <c r="F177" s="35">
        <v>1</v>
      </c>
      <c r="G177" s="35"/>
      <c r="H177" s="35">
        <f t="shared" si="23"/>
        <v>0</v>
      </c>
    </row>
    <row r="178" spans="2:8" ht="25.5">
      <c r="B178" s="32" t="s">
        <v>172</v>
      </c>
      <c r="C178" s="36"/>
      <c r="D178" s="36" t="s">
        <v>173</v>
      </c>
      <c r="E178" s="37" t="s">
        <v>64</v>
      </c>
      <c r="F178" s="35">
        <v>1</v>
      </c>
      <c r="G178" s="35"/>
      <c r="H178" s="35">
        <f t="shared" si="23"/>
        <v>0</v>
      </c>
    </row>
    <row r="179" spans="2:8" ht="25.5">
      <c r="B179" s="32" t="s">
        <v>174</v>
      </c>
      <c r="C179" s="36"/>
      <c r="D179" s="36" t="s">
        <v>175</v>
      </c>
      <c r="E179" s="37" t="s">
        <v>64</v>
      </c>
      <c r="F179" s="35">
        <v>2</v>
      </c>
      <c r="G179" s="35"/>
      <c r="H179" s="35">
        <f t="shared" si="23"/>
        <v>0</v>
      </c>
    </row>
    <row r="180" spans="2:8" ht="25.5">
      <c r="B180" s="32" t="s">
        <v>176</v>
      </c>
      <c r="C180" s="36"/>
      <c r="D180" s="36" t="s">
        <v>177</v>
      </c>
      <c r="E180" s="37" t="s">
        <v>64</v>
      </c>
      <c r="F180" s="35">
        <v>1</v>
      </c>
      <c r="G180" s="35"/>
      <c r="H180" s="35">
        <f t="shared" si="23"/>
        <v>0</v>
      </c>
    </row>
    <row r="181" spans="2:8">
      <c r="B181" s="32" t="s">
        <v>178</v>
      </c>
      <c r="C181" s="36"/>
      <c r="D181" s="36" t="s">
        <v>179</v>
      </c>
      <c r="E181" s="37" t="s">
        <v>5</v>
      </c>
      <c r="F181" s="35">
        <v>640</v>
      </c>
      <c r="G181" s="35"/>
      <c r="H181" s="35">
        <f t="shared" si="23"/>
        <v>0</v>
      </c>
    </row>
    <row r="182" spans="2:8">
      <c r="B182" s="32" t="s">
        <v>180</v>
      </c>
      <c r="C182" s="36"/>
      <c r="D182" s="36" t="s">
        <v>181</v>
      </c>
      <c r="E182" s="37" t="s">
        <v>5</v>
      </c>
      <c r="F182" s="35">
        <v>9.5</v>
      </c>
      <c r="G182" s="35"/>
      <c r="H182" s="35">
        <f t="shared" si="23"/>
        <v>0</v>
      </c>
    </row>
    <row r="183" spans="2:8" ht="25.5">
      <c r="B183" s="32" t="s">
        <v>182</v>
      </c>
      <c r="C183" s="36"/>
      <c r="D183" s="36" t="s">
        <v>183</v>
      </c>
      <c r="E183" s="37" t="s">
        <v>5</v>
      </c>
      <c r="F183" s="35">
        <v>3</v>
      </c>
      <c r="G183" s="35"/>
      <c r="H183" s="35">
        <f t="shared" si="23"/>
        <v>0</v>
      </c>
    </row>
    <row r="184" spans="2:8" ht="25.5">
      <c r="B184" s="32" t="s">
        <v>184</v>
      </c>
      <c r="C184" s="36"/>
      <c r="D184" s="36" t="s">
        <v>185</v>
      </c>
      <c r="E184" s="37" t="s">
        <v>64</v>
      </c>
      <c r="F184" s="35">
        <v>16</v>
      </c>
      <c r="G184" s="35"/>
      <c r="H184" s="35">
        <f t="shared" si="23"/>
        <v>0</v>
      </c>
    </row>
    <row r="185" spans="2:8" ht="25.5">
      <c r="B185" s="32" t="s">
        <v>186</v>
      </c>
      <c r="C185" s="36"/>
      <c r="D185" s="36" t="s">
        <v>187</v>
      </c>
      <c r="E185" s="37" t="s">
        <v>64</v>
      </c>
      <c r="F185" s="35">
        <v>2</v>
      </c>
      <c r="G185" s="35"/>
      <c r="H185" s="35">
        <f t="shared" si="23"/>
        <v>0</v>
      </c>
    </row>
    <row r="186" spans="2:8">
      <c r="B186" s="32" t="s">
        <v>188</v>
      </c>
      <c r="C186" s="36"/>
      <c r="D186" s="36" t="s">
        <v>181</v>
      </c>
      <c r="E186" s="37" t="s">
        <v>5</v>
      </c>
      <c r="F186" s="35">
        <v>9.5</v>
      </c>
      <c r="G186" s="35"/>
      <c r="H186" s="35">
        <f t="shared" si="23"/>
        <v>0</v>
      </c>
    </row>
    <row r="187" spans="2:8" ht="25.5">
      <c r="B187" s="32" t="s">
        <v>189</v>
      </c>
      <c r="C187" s="36"/>
      <c r="D187" s="36" t="s">
        <v>190</v>
      </c>
      <c r="E187" s="37" t="s">
        <v>5</v>
      </c>
      <c r="F187" s="35">
        <v>123</v>
      </c>
      <c r="G187" s="35"/>
      <c r="H187" s="35">
        <f t="shared" si="23"/>
        <v>0</v>
      </c>
    </row>
    <row r="188" spans="2:8" ht="25.5">
      <c r="B188" s="32" t="s">
        <v>191</v>
      </c>
      <c r="C188" s="36"/>
      <c r="D188" s="36" t="s">
        <v>192</v>
      </c>
      <c r="E188" s="37" t="s">
        <v>5</v>
      </c>
      <c r="F188" s="35">
        <v>43</v>
      </c>
      <c r="G188" s="35"/>
      <c r="H188" s="35">
        <f t="shared" si="23"/>
        <v>0</v>
      </c>
    </row>
    <row r="189" spans="2:8" ht="25.5">
      <c r="B189" s="32" t="s">
        <v>193</v>
      </c>
      <c r="C189" s="36"/>
      <c r="D189" s="36" t="s">
        <v>194</v>
      </c>
      <c r="E189" s="37" t="s">
        <v>5</v>
      </c>
      <c r="F189" s="35">
        <v>71</v>
      </c>
      <c r="G189" s="35"/>
      <c r="H189" s="35">
        <f t="shared" si="23"/>
        <v>0</v>
      </c>
    </row>
    <row r="190" spans="2:8" ht="25.5">
      <c r="B190" s="32" t="s">
        <v>195</v>
      </c>
      <c r="C190" s="36"/>
      <c r="D190" s="36" t="s">
        <v>196</v>
      </c>
      <c r="E190" s="37" t="s">
        <v>5</v>
      </c>
      <c r="F190" s="35">
        <v>66</v>
      </c>
      <c r="G190" s="35"/>
      <c r="H190" s="35">
        <f t="shared" si="23"/>
        <v>0</v>
      </c>
    </row>
    <row r="191" spans="2:8" ht="25.5">
      <c r="B191" s="32" t="s">
        <v>197</v>
      </c>
      <c r="C191" s="36"/>
      <c r="D191" s="36" t="s">
        <v>198</v>
      </c>
      <c r="E191" s="37" t="s">
        <v>5</v>
      </c>
      <c r="F191" s="35">
        <v>66</v>
      </c>
      <c r="G191" s="35"/>
      <c r="H191" s="35">
        <f t="shared" si="23"/>
        <v>0</v>
      </c>
    </row>
    <row r="192" spans="2:8" ht="25.5">
      <c r="B192" s="32" t="s">
        <v>199</v>
      </c>
      <c r="C192" s="36"/>
      <c r="D192" s="36" t="s">
        <v>200</v>
      </c>
      <c r="E192" s="37" t="s">
        <v>5</v>
      </c>
      <c r="F192" s="35">
        <v>42</v>
      </c>
      <c r="G192" s="35"/>
      <c r="H192" s="35">
        <f t="shared" si="23"/>
        <v>0</v>
      </c>
    </row>
    <row r="193" spans="2:8" ht="25.5">
      <c r="B193" s="32" t="s">
        <v>201</v>
      </c>
      <c r="C193" s="36"/>
      <c r="D193" s="36" t="s">
        <v>202</v>
      </c>
      <c r="E193" s="37" t="s">
        <v>5</v>
      </c>
      <c r="F193" s="35">
        <v>80</v>
      </c>
      <c r="G193" s="35"/>
      <c r="H193" s="35">
        <f t="shared" si="23"/>
        <v>0</v>
      </c>
    </row>
    <row r="194" spans="2:8" ht="25.5">
      <c r="B194" s="32" t="s">
        <v>203</v>
      </c>
      <c r="C194" s="36"/>
      <c r="D194" s="36" t="s">
        <v>204</v>
      </c>
      <c r="E194" s="37" t="s">
        <v>5</v>
      </c>
      <c r="F194" s="35">
        <v>29</v>
      </c>
      <c r="G194" s="35"/>
      <c r="H194" s="35">
        <f t="shared" si="23"/>
        <v>0</v>
      </c>
    </row>
    <row r="195" spans="2:8" ht="25.5">
      <c r="B195" s="32" t="s">
        <v>205</v>
      </c>
      <c r="C195" s="36"/>
      <c r="D195" s="36" t="s">
        <v>206</v>
      </c>
      <c r="E195" s="37" t="s">
        <v>5</v>
      </c>
      <c r="F195" s="35">
        <v>18</v>
      </c>
      <c r="G195" s="35"/>
      <c r="H195" s="35">
        <f t="shared" si="23"/>
        <v>0</v>
      </c>
    </row>
    <row r="196" spans="2:8" ht="25.5">
      <c r="B196" s="32" t="s">
        <v>207</v>
      </c>
      <c r="C196" s="36"/>
      <c r="D196" s="36" t="s">
        <v>208</v>
      </c>
      <c r="E196" s="37" t="s">
        <v>5</v>
      </c>
      <c r="F196" s="35">
        <v>13</v>
      </c>
      <c r="G196" s="35"/>
      <c r="H196" s="35">
        <f t="shared" si="23"/>
        <v>0</v>
      </c>
    </row>
    <row r="197" spans="2:8" ht="25.5">
      <c r="B197" s="32" t="s">
        <v>209</v>
      </c>
      <c r="C197" s="36"/>
      <c r="D197" s="36" t="s">
        <v>210</v>
      </c>
      <c r="E197" s="37" t="s">
        <v>5</v>
      </c>
      <c r="F197" s="35">
        <v>6</v>
      </c>
      <c r="G197" s="35"/>
      <c r="H197" s="35">
        <f t="shared" si="23"/>
        <v>0</v>
      </c>
    </row>
    <row r="198" spans="2:8" ht="25.5">
      <c r="B198" s="32" t="s">
        <v>211</v>
      </c>
      <c r="C198" s="36"/>
      <c r="D198" s="36" t="s">
        <v>212</v>
      </c>
      <c r="E198" s="37" t="s">
        <v>5</v>
      </c>
      <c r="F198" s="35">
        <v>6</v>
      </c>
      <c r="G198" s="35"/>
      <c r="H198" s="35">
        <f t="shared" si="23"/>
        <v>0</v>
      </c>
    </row>
    <row r="199" spans="2:8" ht="25.5">
      <c r="B199" s="32" t="s">
        <v>213</v>
      </c>
      <c r="C199" s="36"/>
      <c r="D199" s="36" t="s">
        <v>214</v>
      </c>
      <c r="E199" s="37" t="s">
        <v>5</v>
      </c>
      <c r="F199" s="35">
        <v>5</v>
      </c>
      <c r="G199" s="35"/>
      <c r="H199" s="35">
        <f t="shared" si="23"/>
        <v>0</v>
      </c>
    </row>
    <row r="200" spans="2:8" ht="25.5">
      <c r="B200" s="32" t="s">
        <v>215</v>
      </c>
      <c r="C200" s="36"/>
      <c r="D200" s="36" t="s">
        <v>216</v>
      </c>
      <c r="E200" s="37" t="s">
        <v>5</v>
      </c>
      <c r="F200" s="35">
        <v>5</v>
      </c>
      <c r="G200" s="35"/>
      <c r="H200" s="35">
        <f t="shared" si="23"/>
        <v>0</v>
      </c>
    </row>
    <row r="201" spans="2:8" ht="25.5">
      <c r="B201" s="32" t="s">
        <v>217</v>
      </c>
      <c r="C201" s="36"/>
      <c r="D201" s="36" t="s">
        <v>218</v>
      </c>
      <c r="E201" s="37" t="s">
        <v>5</v>
      </c>
      <c r="F201" s="35">
        <v>5</v>
      </c>
      <c r="G201" s="35"/>
      <c r="H201" s="35">
        <f t="shared" si="23"/>
        <v>0</v>
      </c>
    </row>
    <row r="202" spans="2:8" ht="25.5">
      <c r="B202" s="32" t="s">
        <v>219</v>
      </c>
      <c r="C202" s="36"/>
      <c r="D202" s="36" t="s">
        <v>220</v>
      </c>
      <c r="E202" s="37" t="s">
        <v>5</v>
      </c>
      <c r="F202" s="35">
        <v>4</v>
      </c>
      <c r="G202" s="35"/>
      <c r="H202" s="35">
        <f t="shared" si="23"/>
        <v>0</v>
      </c>
    </row>
    <row r="203" spans="2:8" ht="25.5">
      <c r="B203" s="32" t="s">
        <v>221</v>
      </c>
      <c r="C203" s="36"/>
      <c r="D203" s="36" t="s">
        <v>222</v>
      </c>
      <c r="E203" s="37" t="s">
        <v>5</v>
      </c>
      <c r="F203" s="35">
        <v>4</v>
      </c>
      <c r="G203" s="35"/>
      <c r="H203" s="35">
        <f t="shared" si="23"/>
        <v>0</v>
      </c>
    </row>
    <row r="204" spans="2:8" ht="25.5">
      <c r="B204" s="32" t="s">
        <v>223</v>
      </c>
      <c r="C204" s="36"/>
      <c r="D204" s="36" t="s">
        <v>224</v>
      </c>
      <c r="E204" s="37" t="s">
        <v>5</v>
      </c>
      <c r="F204" s="35">
        <v>4</v>
      </c>
      <c r="G204" s="35"/>
      <c r="H204" s="35">
        <f t="shared" si="23"/>
        <v>0</v>
      </c>
    </row>
    <row r="205" spans="2:8" ht="38.25">
      <c r="B205" s="32" t="s">
        <v>225</v>
      </c>
      <c r="C205" s="36"/>
      <c r="D205" s="36" t="s">
        <v>226</v>
      </c>
      <c r="E205" s="37" t="s">
        <v>227</v>
      </c>
      <c r="F205" s="35">
        <v>1</v>
      </c>
      <c r="G205" s="35"/>
      <c r="H205" s="35">
        <f t="shared" si="23"/>
        <v>0</v>
      </c>
    </row>
    <row r="206" spans="2:8" ht="38.25">
      <c r="B206" s="32" t="s">
        <v>228</v>
      </c>
      <c r="C206" s="36"/>
      <c r="D206" s="36" t="s">
        <v>229</v>
      </c>
      <c r="E206" s="37" t="s">
        <v>227</v>
      </c>
      <c r="F206" s="35">
        <v>1</v>
      </c>
      <c r="G206" s="35"/>
      <c r="H206" s="35">
        <f t="shared" si="23"/>
        <v>0</v>
      </c>
    </row>
    <row r="207" spans="2:8" ht="38.25">
      <c r="B207" s="32" t="s">
        <v>230</v>
      </c>
      <c r="C207" s="36"/>
      <c r="D207" s="36" t="s">
        <v>231</v>
      </c>
      <c r="E207" s="37" t="s">
        <v>227</v>
      </c>
      <c r="F207" s="35">
        <v>1</v>
      </c>
      <c r="G207" s="35"/>
      <c r="H207" s="35">
        <f t="shared" si="23"/>
        <v>0</v>
      </c>
    </row>
    <row r="208" spans="2:8" ht="25.5">
      <c r="B208" s="32" t="s">
        <v>232</v>
      </c>
      <c r="C208" s="36"/>
      <c r="D208" s="36" t="s">
        <v>233</v>
      </c>
      <c r="E208" s="37" t="s">
        <v>227</v>
      </c>
      <c r="F208" s="35">
        <v>1</v>
      </c>
      <c r="G208" s="35"/>
      <c r="H208" s="35">
        <f t="shared" si="23"/>
        <v>0</v>
      </c>
    </row>
    <row r="209" spans="2:8" ht="25.5">
      <c r="B209" s="32" t="s">
        <v>234</v>
      </c>
      <c r="C209" s="36"/>
      <c r="D209" s="36" t="s">
        <v>235</v>
      </c>
      <c r="E209" s="37" t="s">
        <v>227</v>
      </c>
      <c r="F209" s="35">
        <v>2</v>
      </c>
      <c r="G209" s="35"/>
      <c r="H209" s="35">
        <f t="shared" si="23"/>
        <v>0</v>
      </c>
    </row>
    <row r="210" spans="2:8" ht="38.25">
      <c r="B210" s="32" t="s">
        <v>236</v>
      </c>
      <c r="C210" s="36"/>
      <c r="D210" s="36" t="s">
        <v>237</v>
      </c>
      <c r="E210" s="37" t="s">
        <v>227</v>
      </c>
      <c r="F210" s="35">
        <v>1</v>
      </c>
      <c r="G210" s="35"/>
      <c r="H210" s="35">
        <f t="shared" si="23"/>
        <v>0</v>
      </c>
    </row>
    <row r="211" spans="2:8" ht="38.25">
      <c r="B211" s="32" t="s">
        <v>238</v>
      </c>
      <c r="C211" s="36"/>
      <c r="D211" s="36" t="s">
        <v>239</v>
      </c>
      <c r="E211" s="37" t="s">
        <v>227</v>
      </c>
      <c r="F211" s="35">
        <v>1</v>
      </c>
      <c r="G211" s="35"/>
      <c r="H211" s="35">
        <f t="shared" si="23"/>
        <v>0</v>
      </c>
    </row>
    <row r="212" spans="2:8" ht="38.25">
      <c r="B212" s="32" t="s">
        <v>240</v>
      </c>
      <c r="C212" s="36"/>
      <c r="D212" s="36" t="s">
        <v>241</v>
      </c>
      <c r="E212" s="37" t="s">
        <v>227</v>
      </c>
      <c r="F212" s="35">
        <v>1</v>
      </c>
      <c r="G212" s="35"/>
      <c r="H212" s="35">
        <f t="shared" si="23"/>
        <v>0</v>
      </c>
    </row>
    <row r="213" spans="2:8" ht="25.5">
      <c r="B213" s="32" t="s">
        <v>242</v>
      </c>
      <c r="C213" s="36"/>
      <c r="D213" s="36" t="s">
        <v>243</v>
      </c>
      <c r="E213" s="37" t="s">
        <v>64</v>
      </c>
      <c r="F213" s="35">
        <v>1</v>
      </c>
      <c r="G213" s="35"/>
      <c r="H213" s="35">
        <f t="shared" si="23"/>
        <v>0</v>
      </c>
    </row>
    <row r="214" spans="2:8" ht="25.5">
      <c r="B214" s="32" t="s">
        <v>244</v>
      </c>
      <c r="C214" s="36"/>
      <c r="D214" s="36" t="s">
        <v>245</v>
      </c>
      <c r="E214" s="37" t="s">
        <v>64</v>
      </c>
      <c r="F214" s="35">
        <v>1</v>
      </c>
      <c r="G214" s="35"/>
      <c r="H214" s="35">
        <f t="shared" si="23"/>
        <v>0</v>
      </c>
    </row>
    <row r="215" spans="2:8" ht="25.5">
      <c r="B215" s="32" t="s">
        <v>246</v>
      </c>
      <c r="C215" s="36"/>
      <c r="D215" s="36" t="s">
        <v>247</v>
      </c>
      <c r="E215" s="37" t="s">
        <v>64</v>
      </c>
      <c r="F215" s="43">
        <v>1</v>
      </c>
      <c r="G215" s="43"/>
      <c r="H215" s="35">
        <f t="shared" si="23"/>
        <v>0</v>
      </c>
    </row>
    <row r="216" spans="2:8" ht="25.5">
      <c r="B216" s="32" t="s">
        <v>248</v>
      </c>
      <c r="C216" s="36"/>
      <c r="D216" s="36" t="s">
        <v>249</v>
      </c>
      <c r="E216" s="37" t="s">
        <v>64</v>
      </c>
      <c r="F216" s="43">
        <v>1</v>
      </c>
      <c r="G216" s="43"/>
      <c r="H216" s="35">
        <f t="shared" si="23"/>
        <v>0</v>
      </c>
    </row>
    <row r="217" spans="2:8" ht="25.5">
      <c r="B217" s="32" t="s">
        <v>250</v>
      </c>
      <c r="C217" s="36"/>
      <c r="D217" s="36" t="s">
        <v>251</v>
      </c>
      <c r="E217" s="37" t="s">
        <v>64</v>
      </c>
      <c r="F217" s="35">
        <v>1</v>
      </c>
      <c r="G217" s="35"/>
      <c r="H217" s="35">
        <f t="shared" si="23"/>
        <v>0</v>
      </c>
    </row>
    <row r="218" spans="2:8" ht="25.5">
      <c r="B218" s="32" t="s">
        <v>252</v>
      </c>
      <c r="C218" s="36"/>
      <c r="D218" s="36" t="s">
        <v>253</v>
      </c>
      <c r="E218" s="37" t="s">
        <v>64</v>
      </c>
      <c r="F218" s="35">
        <v>1</v>
      </c>
      <c r="G218" s="35"/>
      <c r="H218" s="35">
        <f t="shared" si="23"/>
        <v>0</v>
      </c>
    </row>
    <row r="219" spans="2:8" ht="25.5">
      <c r="B219" s="32" t="s">
        <v>254</v>
      </c>
      <c r="C219" s="36"/>
      <c r="D219" s="36" t="s">
        <v>255</v>
      </c>
      <c r="E219" s="37" t="s">
        <v>64</v>
      </c>
      <c r="F219" s="35">
        <v>4</v>
      </c>
      <c r="G219" s="35"/>
      <c r="H219" s="35">
        <f t="shared" si="23"/>
        <v>0</v>
      </c>
    </row>
    <row r="220" spans="2:8" ht="25.5">
      <c r="B220" s="32" t="s">
        <v>256</v>
      </c>
      <c r="C220" s="36"/>
      <c r="D220" s="36" t="s">
        <v>257</v>
      </c>
      <c r="E220" s="37" t="s">
        <v>64</v>
      </c>
      <c r="F220" s="35">
        <v>4</v>
      </c>
      <c r="G220" s="35"/>
      <c r="H220" s="35">
        <f t="shared" si="23"/>
        <v>0</v>
      </c>
    </row>
    <row r="221" spans="2:8">
      <c r="B221" s="32" t="s">
        <v>258</v>
      </c>
      <c r="C221" s="36"/>
      <c r="D221" s="36" t="s">
        <v>259</v>
      </c>
      <c r="E221" s="37" t="s">
        <v>64</v>
      </c>
      <c r="F221" s="35">
        <v>4</v>
      </c>
      <c r="G221" s="35"/>
      <c r="H221" s="35">
        <f t="shared" si="23"/>
        <v>0</v>
      </c>
    </row>
    <row r="222" spans="2:8">
      <c r="B222" s="32" t="s">
        <v>260</v>
      </c>
      <c r="C222" s="36"/>
      <c r="D222" s="36" t="s">
        <v>261</v>
      </c>
      <c r="E222" s="37" t="s">
        <v>5</v>
      </c>
      <c r="F222" s="35">
        <v>36</v>
      </c>
      <c r="G222" s="35"/>
      <c r="H222" s="35">
        <f t="shared" si="23"/>
        <v>0</v>
      </c>
    </row>
    <row r="223" spans="2:8">
      <c r="B223" s="32" t="s">
        <v>262</v>
      </c>
      <c r="C223" s="36"/>
      <c r="D223" s="36" t="s">
        <v>263</v>
      </c>
      <c r="E223" s="37" t="s">
        <v>64</v>
      </c>
      <c r="F223" s="35">
        <v>12</v>
      </c>
      <c r="G223" s="35"/>
      <c r="H223" s="35">
        <f t="shared" si="23"/>
        <v>0</v>
      </c>
    </row>
    <row r="224" spans="2:8">
      <c r="B224" s="32" t="s">
        <v>264</v>
      </c>
      <c r="C224" s="39"/>
      <c r="D224" s="39" t="s">
        <v>265</v>
      </c>
      <c r="E224" s="44" t="s">
        <v>64</v>
      </c>
      <c r="F224" s="35">
        <v>11</v>
      </c>
      <c r="G224" s="35"/>
      <c r="H224" s="35">
        <f t="shared" si="23"/>
        <v>0</v>
      </c>
    </row>
    <row r="225" spans="2:8" ht="27.75" customHeight="1" thickBot="1">
      <c r="B225" s="149" t="s">
        <v>266</v>
      </c>
      <c r="C225" s="149"/>
      <c r="D225" s="149"/>
      <c r="E225" s="149"/>
      <c r="F225" s="108"/>
      <c r="G225" s="108"/>
      <c r="H225" s="108">
        <f>SUM(H174,H164,H163)</f>
        <v>0</v>
      </c>
    </row>
    <row r="226" spans="2:8" ht="25.5" customHeight="1" thickBot="1">
      <c r="B226" s="104" t="s">
        <v>501</v>
      </c>
      <c r="C226" s="122" t="s">
        <v>502</v>
      </c>
      <c r="D226" s="150"/>
      <c r="E226" s="151"/>
      <c r="F226" s="152"/>
      <c r="G226" s="152"/>
      <c r="H226" s="153"/>
    </row>
    <row r="227" spans="2:8" ht="22.5" customHeight="1">
      <c r="B227" s="66">
        <v>1</v>
      </c>
      <c r="C227" s="67"/>
      <c r="D227" s="67" t="s">
        <v>267</v>
      </c>
      <c r="E227" s="68"/>
      <c r="F227" s="69"/>
      <c r="G227" s="69"/>
      <c r="H227" s="69">
        <f>SUM(H228:H243)</f>
        <v>0</v>
      </c>
    </row>
    <row r="228" spans="2:8" ht="25.5">
      <c r="B228" s="45" t="s">
        <v>145</v>
      </c>
      <c r="C228" s="36" t="s">
        <v>268</v>
      </c>
      <c r="D228" s="36" t="s">
        <v>269</v>
      </c>
      <c r="E228" s="37" t="s">
        <v>270</v>
      </c>
      <c r="F228" s="35">
        <v>34</v>
      </c>
      <c r="G228" s="35"/>
      <c r="H228" s="35">
        <f>F228*G228</f>
        <v>0</v>
      </c>
    </row>
    <row r="229" spans="2:8" ht="25.5">
      <c r="B229" s="46" t="s">
        <v>147</v>
      </c>
      <c r="C229" s="36" t="s">
        <v>271</v>
      </c>
      <c r="D229" s="36" t="s">
        <v>272</v>
      </c>
      <c r="E229" s="37" t="s">
        <v>64</v>
      </c>
      <c r="F229" s="35">
        <v>34</v>
      </c>
      <c r="G229" s="35"/>
      <c r="H229" s="35">
        <f t="shared" ref="H229:H243" si="24">F229*G229</f>
        <v>0</v>
      </c>
    </row>
    <row r="230" spans="2:8" ht="25.5">
      <c r="B230" s="46" t="s">
        <v>149</v>
      </c>
      <c r="C230" s="36" t="s">
        <v>273</v>
      </c>
      <c r="D230" s="36" t="s">
        <v>274</v>
      </c>
      <c r="E230" s="37" t="s">
        <v>64</v>
      </c>
      <c r="F230" s="35">
        <v>34</v>
      </c>
      <c r="G230" s="35"/>
      <c r="H230" s="35">
        <f t="shared" si="24"/>
        <v>0</v>
      </c>
    </row>
    <row r="231" spans="2:8" ht="25.5">
      <c r="B231" s="46" t="s">
        <v>151</v>
      </c>
      <c r="C231" s="36" t="s">
        <v>275</v>
      </c>
      <c r="D231" s="36" t="s">
        <v>276</v>
      </c>
      <c r="E231" s="37" t="s">
        <v>5</v>
      </c>
      <c r="F231" s="35">
        <v>780</v>
      </c>
      <c r="G231" s="35"/>
      <c r="H231" s="35">
        <f t="shared" si="24"/>
        <v>0</v>
      </c>
    </row>
    <row r="232" spans="2:8" ht="25.5">
      <c r="B232" s="46" t="s">
        <v>153</v>
      </c>
      <c r="C232" s="36" t="s">
        <v>277</v>
      </c>
      <c r="D232" s="36" t="s">
        <v>278</v>
      </c>
      <c r="E232" s="37" t="s">
        <v>5</v>
      </c>
      <c r="F232" s="35">
        <v>189</v>
      </c>
      <c r="G232" s="35"/>
      <c r="H232" s="35">
        <f t="shared" si="24"/>
        <v>0</v>
      </c>
    </row>
    <row r="233" spans="2:8" ht="25.5">
      <c r="B233" s="46" t="s">
        <v>155</v>
      </c>
      <c r="C233" s="36" t="s">
        <v>279</v>
      </c>
      <c r="D233" s="36" t="s">
        <v>399</v>
      </c>
      <c r="E233" s="37" t="s">
        <v>5</v>
      </c>
      <c r="F233" s="35">
        <v>49</v>
      </c>
      <c r="G233" s="35"/>
      <c r="H233" s="35">
        <f t="shared" si="24"/>
        <v>0</v>
      </c>
    </row>
    <row r="234" spans="2:8" ht="38.25">
      <c r="B234" s="46" t="s">
        <v>157</v>
      </c>
      <c r="C234" s="36" t="s">
        <v>280</v>
      </c>
      <c r="D234" s="36" t="s">
        <v>281</v>
      </c>
      <c r="E234" s="37" t="s">
        <v>64</v>
      </c>
      <c r="F234" s="35">
        <v>2</v>
      </c>
      <c r="G234" s="35"/>
      <c r="H234" s="35">
        <f t="shared" si="24"/>
        <v>0</v>
      </c>
    </row>
    <row r="235" spans="2:8" ht="25.5">
      <c r="B235" s="46" t="s">
        <v>159</v>
      </c>
      <c r="C235" s="36" t="s">
        <v>282</v>
      </c>
      <c r="D235" s="36" t="s">
        <v>283</v>
      </c>
      <c r="E235" s="37" t="s">
        <v>64</v>
      </c>
      <c r="F235" s="35">
        <v>0.5</v>
      </c>
      <c r="G235" s="35"/>
      <c r="H235" s="35">
        <f t="shared" si="24"/>
        <v>0</v>
      </c>
    </row>
    <row r="236" spans="2:8" ht="25.5">
      <c r="B236" s="46" t="s">
        <v>162</v>
      </c>
      <c r="C236" s="36" t="s">
        <v>284</v>
      </c>
      <c r="D236" s="36" t="s">
        <v>285</v>
      </c>
      <c r="E236" s="37" t="s">
        <v>64</v>
      </c>
      <c r="F236" s="35">
        <v>1</v>
      </c>
      <c r="G236" s="35"/>
      <c r="H236" s="35">
        <f t="shared" si="24"/>
        <v>0</v>
      </c>
    </row>
    <row r="237" spans="2:8" ht="25.5">
      <c r="B237" s="46" t="s">
        <v>359</v>
      </c>
      <c r="C237" s="36" t="s">
        <v>286</v>
      </c>
      <c r="D237" s="36" t="s">
        <v>287</v>
      </c>
      <c r="E237" s="37" t="s">
        <v>5</v>
      </c>
      <c r="F237" s="35">
        <v>2</v>
      </c>
      <c r="G237" s="35"/>
      <c r="H237" s="35">
        <f t="shared" si="24"/>
        <v>0</v>
      </c>
    </row>
    <row r="238" spans="2:8" ht="25.5">
      <c r="B238" s="46" t="s">
        <v>360</v>
      </c>
      <c r="C238" s="36" t="s">
        <v>288</v>
      </c>
      <c r="D238" s="36" t="s">
        <v>289</v>
      </c>
      <c r="E238" s="37" t="s">
        <v>122</v>
      </c>
      <c r="F238" s="35">
        <v>8</v>
      </c>
      <c r="G238" s="35"/>
      <c r="H238" s="35">
        <f t="shared" si="24"/>
        <v>0</v>
      </c>
    </row>
    <row r="239" spans="2:8" ht="25.5">
      <c r="B239" s="46" t="s">
        <v>361</v>
      </c>
      <c r="C239" s="36" t="s">
        <v>290</v>
      </c>
      <c r="D239" s="36" t="s">
        <v>291</v>
      </c>
      <c r="E239" s="37" t="s">
        <v>122</v>
      </c>
      <c r="F239" s="35">
        <v>8</v>
      </c>
      <c r="G239" s="35"/>
      <c r="H239" s="35">
        <f t="shared" si="24"/>
        <v>0</v>
      </c>
    </row>
    <row r="240" spans="2:8" ht="25.5">
      <c r="B240" s="46" t="s">
        <v>362</v>
      </c>
      <c r="C240" s="36" t="s">
        <v>292</v>
      </c>
      <c r="D240" s="36" t="s">
        <v>398</v>
      </c>
      <c r="E240" s="37" t="s">
        <v>293</v>
      </c>
      <c r="F240" s="35">
        <v>25.5</v>
      </c>
      <c r="G240" s="35"/>
      <c r="H240" s="35">
        <f t="shared" si="24"/>
        <v>0</v>
      </c>
    </row>
    <row r="241" spans="2:8" ht="25.5">
      <c r="B241" s="46" t="s">
        <v>363</v>
      </c>
      <c r="C241" s="36" t="s">
        <v>294</v>
      </c>
      <c r="D241" s="36" t="s">
        <v>295</v>
      </c>
      <c r="E241" s="37" t="s">
        <v>296</v>
      </c>
      <c r="F241" s="35">
        <v>3</v>
      </c>
      <c r="G241" s="35"/>
      <c r="H241" s="35">
        <f t="shared" si="24"/>
        <v>0</v>
      </c>
    </row>
    <row r="242" spans="2:8" ht="25.5">
      <c r="B242" s="46" t="s">
        <v>364</v>
      </c>
      <c r="C242" s="36" t="s">
        <v>297</v>
      </c>
      <c r="D242" s="36" t="s">
        <v>298</v>
      </c>
      <c r="E242" s="37" t="s">
        <v>122</v>
      </c>
      <c r="F242" s="35">
        <v>1</v>
      </c>
      <c r="G242" s="35"/>
      <c r="H242" s="35">
        <f t="shared" si="24"/>
        <v>0</v>
      </c>
    </row>
    <row r="243" spans="2:8" ht="25.5">
      <c r="B243" s="46" t="s">
        <v>365</v>
      </c>
      <c r="C243" s="36" t="s">
        <v>299</v>
      </c>
      <c r="D243" s="36" t="s">
        <v>300</v>
      </c>
      <c r="E243" s="37" t="s">
        <v>301</v>
      </c>
      <c r="F243" s="35">
        <v>1</v>
      </c>
      <c r="G243" s="35"/>
      <c r="H243" s="35">
        <f t="shared" si="24"/>
        <v>0</v>
      </c>
    </row>
    <row r="244" spans="2:8" ht="25.5">
      <c r="B244" s="48">
        <v>2</v>
      </c>
      <c r="C244" s="49"/>
      <c r="D244" s="49" t="s">
        <v>302</v>
      </c>
      <c r="E244" s="50"/>
      <c r="F244" s="29"/>
      <c r="G244" s="29"/>
      <c r="H244" s="29">
        <f>SUM(H245:H251)</f>
        <v>0</v>
      </c>
    </row>
    <row r="245" spans="2:8" ht="25.5">
      <c r="B245" s="46" t="s">
        <v>197</v>
      </c>
      <c r="C245" s="36" t="s">
        <v>268</v>
      </c>
      <c r="D245" s="36" t="s">
        <v>269</v>
      </c>
      <c r="E245" s="37" t="s">
        <v>270</v>
      </c>
      <c r="F245" s="35">
        <v>7</v>
      </c>
      <c r="G245" s="35"/>
      <c r="H245" s="35">
        <f>F245*G245</f>
        <v>0</v>
      </c>
    </row>
    <row r="246" spans="2:8" ht="25.5">
      <c r="B246" s="47" t="s">
        <v>199</v>
      </c>
      <c r="C246" s="36" t="s">
        <v>303</v>
      </c>
      <c r="D246" s="36" t="s">
        <v>304</v>
      </c>
      <c r="E246" s="37" t="s">
        <v>64</v>
      </c>
      <c r="F246" s="35">
        <v>7</v>
      </c>
      <c r="G246" s="35"/>
      <c r="H246" s="35">
        <f t="shared" ref="H246:H251" si="25">F246*G246</f>
        <v>0</v>
      </c>
    </row>
    <row r="247" spans="2:8" ht="25.5">
      <c r="B247" s="46" t="s">
        <v>201</v>
      </c>
      <c r="C247" s="36" t="s">
        <v>271</v>
      </c>
      <c r="D247" s="36" t="s">
        <v>272</v>
      </c>
      <c r="E247" s="37" t="s">
        <v>64</v>
      </c>
      <c r="F247" s="35">
        <v>7</v>
      </c>
      <c r="G247" s="35"/>
      <c r="H247" s="35">
        <f t="shared" si="25"/>
        <v>0</v>
      </c>
    </row>
    <row r="248" spans="2:8" ht="25.5">
      <c r="B248" s="46" t="s">
        <v>203</v>
      </c>
      <c r="C248" s="36" t="s">
        <v>273</v>
      </c>
      <c r="D248" s="36" t="s">
        <v>274</v>
      </c>
      <c r="E248" s="37" t="s">
        <v>64</v>
      </c>
      <c r="F248" s="35">
        <v>7</v>
      </c>
      <c r="G248" s="35"/>
      <c r="H248" s="35">
        <f t="shared" si="25"/>
        <v>0</v>
      </c>
    </row>
    <row r="249" spans="2:8" ht="38.25">
      <c r="B249" s="46" t="s">
        <v>205</v>
      </c>
      <c r="C249" s="36" t="s">
        <v>280</v>
      </c>
      <c r="D249" s="36" t="s">
        <v>281</v>
      </c>
      <c r="E249" s="37" t="s">
        <v>64</v>
      </c>
      <c r="F249" s="35">
        <v>7</v>
      </c>
      <c r="G249" s="35"/>
      <c r="H249" s="35">
        <f t="shared" si="25"/>
        <v>0</v>
      </c>
    </row>
    <row r="250" spans="2:8" ht="25.5">
      <c r="B250" s="46" t="s">
        <v>207</v>
      </c>
      <c r="C250" s="36" t="s">
        <v>292</v>
      </c>
      <c r="D250" s="36" t="s">
        <v>397</v>
      </c>
      <c r="E250" s="37" t="s">
        <v>293</v>
      </c>
      <c r="F250" s="35">
        <v>5.46</v>
      </c>
      <c r="G250" s="35"/>
      <c r="H250" s="35">
        <f t="shared" si="25"/>
        <v>0</v>
      </c>
    </row>
    <row r="251" spans="2:8" ht="25.5">
      <c r="B251" s="46" t="s">
        <v>209</v>
      </c>
      <c r="C251" s="36" t="s">
        <v>299</v>
      </c>
      <c r="D251" s="36" t="s">
        <v>300</v>
      </c>
      <c r="E251" s="37" t="s">
        <v>301</v>
      </c>
      <c r="F251" s="35">
        <v>1</v>
      </c>
      <c r="G251" s="35"/>
      <c r="H251" s="35">
        <f t="shared" si="25"/>
        <v>0</v>
      </c>
    </row>
    <row r="252" spans="2:8" ht="20.25" customHeight="1">
      <c r="B252" s="48">
        <v>3</v>
      </c>
      <c r="C252" s="49"/>
      <c r="D252" s="49" t="s">
        <v>305</v>
      </c>
      <c r="E252" s="50"/>
      <c r="F252" s="29"/>
      <c r="G252" s="29"/>
      <c r="H252" s="29">
        <f>SUM(H253:H286)</f>
        <v>0</v>
      </c>
    </row>
    <row r="253" spans="2:8" ht="25.5">
      <c r="B253" s="46" t="s">
        <v>366</v>
      </c>
      <c r="C253" s="36" t="s">
        <v>306</v>
      </c>
      <c r="D253" s="36" t="s">
        <v>307</v>
      </c>
      <c r="E253" s="37" t="s">
        <v>21</v>
      </c>
      <c r="F253" s="35">
        <v>1</v>
      </c>
      <c r="G253" s="35"/>
      <c r="H253" s="35">
        <f>F253*G253</f>
        <v>0</v>
      </c>
    </row>
    <row r="254" spans="2:8" ht="38.25">
      <c r="B254" s="46" t="s">
        <v>367</v>
      </c>
      <c r="C254" s="36" t="s">
        <v>308</v>
      </c>
      <c r="D254" s="36" t="s">
        <v>396</v>
      </c>
      <c r="E254" s="37" t="s">
        <v>5</v>
      </c>
      <c r="F254" s="35">
        <v>1736</v>
      </c>
      <c r="G254" s="35"/>
      <c r="H254" s="35">
        <f t="shared" ref="H254:H286" si="26">F254*G254</f>
        <v>0</v>
      </c>
    </row>
    <row r="255" spans="2:8" ht="25.5">
      <c r="B255" s="46" t="s">
        <v>368</v>
      </c>
      <c r="C255" s="36" t="s">
        <v>309</v>
      </c>
      <c r="D255" s="36" t="s">
        <v>395</v>
      </c>
      <c r="E255" s="37" t="s">
        <v>105</v>
      </c>
      <c r="F255" s="35">
        <v>131</v>
      </c>
      <c r="G255" s="35"/>
      <c r="H255" s="35">
        <f t="shared" si="26"/>
        <v>0</v>
      </c>
    </row>
    <row r="256" spans="2:8" ht="25.5">
      <c r="B256" s="46" t="s">
        <v>369</v>
      </c>
      <c r="C256" s="36" t="s">
        <v>310</v>
      </c>
      <c r="D256" s="36" t="s">
        <v>311</v>
      </c>
      <c r="E256" s="37" t="s">
        <v>105</v>
      </c>
      <c r="F256" s="35">
        <v>131</v>
      </c>
      <c r="G256" s="35"/>
      <c r="H256" s="35">
        <f t="shared" si="26"/>
        <v>0</v>
      </c>
    </row>
    <row r="257" spans="2:8" ht="38.25">
      <c r="B257" s="46" t="s">
        <v>370</v>
      </c>
      <c r="C257" s="36" t="s">
        <v>312</v>
      </c>
      <c r="D257" s="36" t="s">
        <v>394</v>
      </c>
      <c r="E257" s="37" t="s">
        <v>119</v>
      </c>
      <c r="F257" s="35">
        <v>44.88</v>
      </c>
      <c r="G257" s="35"/>
      <c r="H257" s="35">
        <f t="shared" si="26"/>
        <v>0</v>
      </c>
    </row>
    <row r="258" spans="2:8" ht="25.5">
      <c r="B258" s="46" t="s">
        <v>371</v>
      </c>
      <c r="C258" s="36" t="s">
        <v>313</v>
      </c>
      <c r="D258" s="36" t="s">
        <v>314</v>
      </c>
      <c r="E258" s="37" t="s">
        <v>5</v>
      </c>
      <c r="F258" s="35">
        <v>179</v>
      </c>
      <c r="G258" s="35"/>
      <c r="H258" s="35">
        <f t="shared" si="26"/>
        <v>0</v>
      </c>
    </row>
    <row r="259" spans="2:8" ht="25.5">
      <c r="B259" s="46" t="s">
        <v>372</v>
      </c>
      <c r="C259" s="36" t="s">
        <v>279</v>
      </c>
      <c r="D259" s="36" t="s">
        <v>315</v>
      </c>
      <c r="E259" s="37" t="s">
        <v>5</v>
      </c>
      <c r="F259" s="35">
        <v>236</v>
      </c>
      <c r="G259" s="35"/>
      <c r="H259" s="35">
        <f t="shared" si="26"/>
        <v>0</v>
      </c>
    </row>
    <row r="260" spans="2:8" ht="25.5">
      <c r="B260" s="46" t="s">
        <v>373</v>
      </c>
      <c r="C260" s="36" t="s">
        <v>316</v>
      </c>
      <c r="D260" s="36" t="s">
        <v>317</v>
      </c>
      <c r="E260" s="37" t="s">
        <v>5</v>
      </c>
      <c r="F260" s="35">
        <v>1500</v>
      </c>
      <c r="G260" s="35"/>
      <c r="H260" s="35">
        <f t="shared" si="26"/>
        <v>0</v>
      </c>
    </row>
    <row r="261" spans="2:8" ht="38.25">
      <c r="B261" s="46" t="s">
        <v>374</v>
      </c>
      <c r="C261" s="36" t="s">
        <v>318</v>
      </c>
      <c r="D261" s="36" t="s">
        <v>393</v>
      </c>
      <c r="E261" s="37" t="s">
        <v>5</v>
      </c>
      <c r="F261" s="35">
        <v>3472</v>
      </c>
      <c r="G261" s="35"/>
      <c r="H261" s="35">
        <f t="shared" si="26"/>
        <v>0</v>
      </c>
    </row>
    <row r="262" spans="2:8" ht="38.25">
      <c r="B262" s="46" t="s">
        <v>375</v>
      </c>
      <c r="C262" s="36" t="s">
        <v>319</v>
      </c>
      <c r="D262" s="36" t="s">
        <v>320</v>
      </c>
      <c r="E262" s="37" t="s">
        <v>5</v>
      </c>
      <c r="F262" s="35">
        <v>2332</v>
      </c>
      <c r="G262" s="35"/>
      <c r="H262" s="35">
        <f t="shared" si="26"/>
        <v>0</v>
      </c>
    </row>
    <row r="263" spans="2:8" ht="25.5">
      <c r="B263" s="46" t="s">
        <v>376</v>
      </c>
      <c r="C263" s="36" t="s">
        <v>321</v>
      </c>
      <c r="D263" s="36" t="s">
        <v>322</v>
      </c>
      <c r="E263" s="37" t="s">
        <v>5</v>
      </c>
      <c r="F263" s="35">
        <v>1736</v>
      </c>
      <c r="G263" s="35"/>
      <c r="H263" s="35">
        <f t="shared" si="26"/>
        <v>0</v>
      </c>
    </row>
    <row r="264" spans="2:8" ht="38.25">
      <c r="B264" s="46" t="s">
        <v>377</v>
      </c>
      <c r="C264" s="36" t="s">
        <v>323</v>
      </c>
      <c r="D264" s="36" t="s">
        <v>392</v>
      </c>
      <c r="E264" s="37" t="s">
        <v>119</v>
      </c>
      <c r="F264" s="35">
        <v>75.900000000000006</v>
      </c>
      <c r="G264" s="35"/>
      <c r="H264" s="35">
        <f t="shared" si="26"/>
        <v>0</v>
      </c>
    </row>
    <row r="265" spans="2:8" ht="38.25">
      <c r="B265" s="46" t="s">
        <v>378</v>
      </c>
      <c r="C265" s="36" t="s">
        <v>324</v>
      </c>
      <c r="D265" s="36" t="s">
        <v>325</v>
      </c>
      <c r="E265" s="37" t="s">
        <v>122</v>
      </c>
      <c r="F265" s="35">
        <v>46</v>
      </c>
      <c r="G265" s="35"/>
      <c r="H265" s="35">
        <f t="shared" si="26"/>
        <v>0</v>
      </c>
    </row>
    <row r="266" spans="2:8" ht="38.25">
      <c r="B266" s="46" t="s">
        <v>379</v>
      </c>
      <c r="C266" s="36" t="s">
        <v>324</v>
      </c>
      <c r="D266" s="36" t="s">
        <v>326</v>
      </c>
      <c r="E266" s="37" t="s">
        <v>122</v>
      </c>
      <c r="F266" s="35">
        <v>23</v>
      </c>
      <c r="G266" s="35"/>
      <c r="H266" s="35">
        <f t="shared" si="26"/>
        <v>0</v>
      </c>
    </row>
    <row r="267" spans="2:8" ht="25.5">
      <c r="B267" s="46" t="s">
        <v>380</v>
      </c>
      <c r="C267" s="36" t="s">
        <v>327</v>
      </c>
      <c r="D267" s="36" t="s">
        <v>328</v>
      </c>
      <c r="E267" s="37" t="s">
        <v>122</v>
      </c>
      <c r="F267" s="35">
        <v>42</v>
      </c>
      <c r="G267" s="35"/>
      <c r="H267" s="35">
        <f t="shared" si="26"/>
        <v>0</v>
      </c>
    </row>
    <row r="268" spans="2:8" ht="25.5">
      <c r="B268" s="46" t="s">
        <v>381</v>
      </c>
      <c r="C268" s="36" t="s">
        <v>327</v>
      </c>
      <c r="D268" s="36" t="s">
        <v>329</v>
      </c>
      <c r="E268" s="37" t="s">
        <v>122</v>
      </c>
      <c r="F268" s="35">
        <v>4</v>
      </c>
      <c r="G268" s="35"/>
      <c r="H268" s="35">
        <f t="shared" si="26"/>
        <v>0</v>
      </c>
    </row>
    <row r="269" spans="2:8" ht="25.5">
      <c r="B269" s="46" t="s">
        <v>382</v>
      </c>
      <c r="C269" s="36" t="s">
        <v>327</v>
      </c>
      <c r="D269" s="36" t="s">
        <v>330</v>
      </c>
      <c r="E269" s="37" t="s">
        <v>122</v>
      </c>
      <c r="F269" s="35">
        <v>2</v>
      </c>
      <c r="G269" s="35"/>
      <c r="H269" s="35">
        <f t="shared" si="26"/>
        <v>0</v>
      </c>
    </row>
    <row r="270" spans="2:8" ht="25.5">
      <c r="B270" s="46" t="s">
        <v>383</v>
      </c>
      <c r="C270" s="36" t="s">
        <v>331</v>
      </c>
      <c r="D270" s="36" t="s">
        <v>332</v>
      </c>
      <c r="E270" s="37" t="s">
        <v>122</v>
      </c>
      <c r="F270" s="35">
        <v>117</v>
      </c>
      <c r="G270" s="35"/>
      <c r="H270" s="35">
        <f t="shared" si="26"/>
        <v>0</v>
      </c>
    </row>
    <row r="271" spans="2:8" ht="38.25">
      <c r="B271" s="46" t="s">
        <v>384</v>
      </c>
      <c r="C271" s="36" t="s">
        <v>333</v>
      </c>
      <c r="D271" s="36" t="s">
        <v>391</v>
      </c>
      <c r="E271" s="37" t="s">
        <v>334</v>
      </c>
      <c r="F271" s="35">
        <v>886</v>
      </c>
      <c r="G271" s="35"/>
      <c r="H271" s="35">
        <f t="shared" si="26"/>
        <v>0</v>
      </c>
    </row>
    <row r="272" spans="2:8" ht="51">
      <c r="B272" s="46" t="s">
        <v>385</v>
      </c>
      <c r="C272" s="36" t="s">
        <v>335</v>
      </c>
      <c r="D272" s="36" t="s">
        <v>336</v>
      </c>
      <c r="E272" s="37" t="s">
        <v>122</v>
      </c>
      <c r="F272" s="35">
        <v>46</v>
      </c>
      <c r="G272" s="35"/>
      <c r="H272" s="35">
        <f t="shared" si="26"/>
        <v>0</v>
      </c>
    </row>
    <row r="273" spans="2:8" ht="51">
      <c r="B273" s="46" t="s">
        <v>386</v>
      </c>
      <c r="C273" s="36" t="s">
        <v>335</v>
      </c>
      <c r="D273" s="36" t="s">
        <v>337</v>
      </c>
      <c r="E273" s="37" t="s">
        <v>122</v>
      </c>
      <c r="F273" s="35">
        <v>46</v>
      </c>
      <c r="G273" s="35"/>
      <c r="H273" s="35">
        <f t="shared" si="26"/>
        <v>0</v>
      </c>
    </row>
    <row r="274" spans="2:8" ht="51">
      <c r="B274" s="100" t="s">
        <v>526</v>
      </c>
      <c r="C274" s="36" t="s">
        <v>335</v>
      </c>
      <c r="D274" s="36" t="s">
        <v>338</v>
      </c>
      <c r="E274" s="37" t="s">
        <v>122</v>
      </c>
      <c r="F274" s="35">
        <v>25</v>
      </c>
      <c r="G274" s="35"/>
      <c r="H274" s="35">
        <f t="shared" si="26"/>
        <v>0</v>
      </c>
    </row>
    <row r="275" spans="2:8" ht="25.5">
      <c r="B275" s="100" t="s">
        <v>527</v>
      </c>
      <c r="C275" s="36" t="s">
        <v>339</v>
      </c>
      <c r="D275" s="36" t="s">
        <v>340</v>
      </c>
      <c r="E275" s="37" t="s">
        <v>21</v>
      </c>
      <c r="F275" s="35">
        <v>1</v>
      </c>
      <c r="G275" s="35"/>
      <c r="H275" s="35">
        <f t="shared" si="26"/>
        <v>0</v>
      </c>
    </row>
    <row r="276" spans="2:8" ht="51">
      <c r="B276" s="100" t="s">
        <v>528</v>
      </c>
      <c r="C276" s="36" t="s">
        <v>341</v>
      </c>
      <c r="D276" s="36" t="s">
        <v>390</v>
      </c>
      <c r="E276" s="37" t="s">
        <v>122</v>
      </c>
      <c r="F276" s="35">
        <v>138</v>
      </c>
      <c r="G276" s="35"/>
      <c r="H276" s="35">
        <f t="shared" si="26"/>
        <v>0</v>
      </c>
    </row>
    <row r="277" spans="2:8" ht="38.25">
      <c r="B277" s="100" t="s">
        <v>529</v>
      </c>
      <c r="C277" s="36" t="s">
        <v>342</v>
      </c>
      <c r="D277" s="36" t="s">
        <v>389</v>
      </c>
      <c r="E277" s="37" t="s">
        <v>5</v>
      </c>
      <c r="F277" s="35">
        <v>220</v>
      </c>
      <c r="G277" s="35"/>
      <c r="H277" s="35">
        <f t="shared" si="26"/>
        <v>0</v>
      </c>
    </row>
    <row r="278" spans="2:8" ht="25.5">
      <c r="B278" s="100" t="s">
        <v>530</v>
      </c>
      <c r="C278" s="36" t="s">
        <v>343</v>
      </c>
      <c r="D278" s="36" t="s">
        <v>388</v>
      </c>
      <c r="E278" s="37" t="s">
        <v>5</v>
      </c>
      <c r="F278" s="35">
        <v>198</v>
      </c>
      <c r="G278" s="35"/>
      <c r="H278" s="35">
        <f t="shared" si="26"/>
        <v>0</v>
      </c>
    </row>
    <row r="279" spans="2:8" ht="25.5">
      <c r="B279" s="100" t="s">
        <v>531</v>
      </c>
      <c r="C279" s="36" t="s">
        <v>344</v>
      </c>
      <c r="D279" s="36" t="s">
        <v>345</v>
      </c>
      <c r="E279" s="37" t="s">
        <v>122</v>
      </c>
      <c r="F279" s="35">
        <v>11</v>
      </c>
      <c r="G279" s="35"/>
      <c r="H279" s="35">
        <f t="shared" si="26"/>
        <v>0</v>
      </c>
    </row>
    <row r="280" spans="2:8" ht="38.25">
      <c r="B280" s="100" t="s">
        <v>532</v>
      </c>
      <c r="C280" s="36" t="s">
        <v>346</v>
      </c>
      <c r="D280" s="36" t="s">
        <v>387</v>
      </c>
      <c r="E280" s="37" t="s">
        <v>122</v>
      </c>
      <c r="F280" s="35">
        <v>33</v>
      </c>
      <c r="G280" s="35"/>
      <c r="H280" s="35">
        <f t="shared" si="26"/>
        <v>0</v>
      </c>
    </row>
    <row r="281" spans="2:8" ht="25.5">
      <c r="B281" s="100" t="s">
        <v>533</v>
      </c>
      <c r="C281" s="36" t="s">
        <v>347</v>
      </c>
      <c r="D281" s="36" t="s">
        <v>348</v>
      </c>
      <c r="E281" s="37" t="s">
        <v>301</v>
      </c>
      <c r="F281" s="35">
        <v>69</v>
      </c>
      <c r="G281" s="35"/>
      <c r="H281" s="35">
        <f t="shared" si="26"/>
        <v>0</v>
      </c>
    </row>
    <row r="282" spans="2:8" ht="25.5">
      <c r="B282" s="100" t="s">
        <v>534</v>
      </c>
      <c r="C282" s="36" t="s">
        <v>349</v>
      </c>
      <c r="D282" s="36" t="s">
        <v>350</v>
      </c>
      <c r="E282" s="37" t="s">
        <v>296</v>
      </c>
      <c r="F282" s="35">
        <v>1</v>
      </c>
      <c r="G282" s="35"/>
      <c r="H282" s="35">
        <f t="shared" si="26"/>
        <v>0</v>
      </c>
    </row>
    <row r="283" spans="2:8" ht="25.5">
      <c r="B283" s="100" t="s">
        <v>535</v>
      </c>
      <c r="C283" s="36" t="s">
        <v>351</v>
      </c>
      <c r="D283" s="36" t="s">
        <v>352</v>
      </c>
      <c r="E283" s="37" t="s">
        <v>296</v>
      </c>
      <c r="F283" s="35">
        <v>69</v>
      </c>
      <c r="G283" s="35"/>
      <c r="H283" s="35">
        <f t="shared" si="26"/>
        <v>0</v>
      </c>
    </row>
    <row r="284" spans="2:8" ht="25.5">
      <c r="B284" s="100" t="s">
        <v>536</v>
      </c>
      <c r="C284" s="36" t="s">
        <v>353</v>
      </c>
      <c r="D284" s="36" t="s">
        <v>354</v>
      </c>
      <c r="E284" s="37" t="s">
        <v>296</v>
      </c>
      <c r="F284" s="35">
        <v>1</v>
      </c>
      <c r="G284" s="35"/>
      <c r="H284" s="35">
        <f t="shared" si="26"/>
        <v>0</v>
      </c>
    </row>
    <row r="285" spans="2:8" ht="25.5">
      <c r="B285" s="100" t="s">
        <v>537</v>
      </c>
      <c r="C285" s="36" t="s">
        <v>355</v>
      </c>
      <c r="D285" s="36" t="s">
        <v>356</v>
      </c>
      <c r="E285" s="37" t="s">
        <v>296</v>
      </c>
      <c r="F285" s="35">
        <v>69</v>
      </c>
      <c r="G285" s="35"/>
      <c r="H285" s="35">
        <f t="shared" si="26"/>
        <v>0</v>
      </c>
    </row>
    <row r="286" spans="2:8" ht="25.5">
      <c r="B286" s="100" t="s">
        <v>538</v>
      </c>
      <c r="C286" s="36" t="s">
        <v>357</v>
      </c>
      <c r="D286" s="36" t="s">
        <v>358</v>
      </c>
      <c r="E286" s="37" t="s">
        <v>270</v>
      </c>
      <c r="F286" s="35">
        <v>1</v>
      </c>
      <c r="G286" s="35"/>
      <c r="H286" s="35">
        <f t="shared" si="26"/>
        <v>0</v>
      </c>
    </row>
    <row r="287" spans="2:8" ht="21.75" customHeight="1" thickBot="1">
      <c r="B287" s="140" t="s">
        <v>400</v>
      </c>
      <c r="C287" s="140"/>
      <c r="D287" s="140"/>
      <c r="E287" s="109"/>
      <c r="F287" s="108"/>
      <c r="G287" s="108"/>
      <c r="H287" s="108">
        <f>SUM(H252,H244,H227)</f>
        <v>0</v>
      </c>
    </row>
    <row r="288" spans="2:8" ht="25.5" customHeight="1" thickBot="1">
      <c r="B288" s="104" t="s">
        <v>524</v>
      </c>
      <c r="C288" s="122" t="s">
        <v>543</v>
      </c>
      <c r="D288" s="150"/>
      <c r="E288" s="151"/>
      <c r="F288" s="152"/>
      <c r="G288" s="152"/>
      <c r="H288" s="153"/>
    </row>
    <row r="289" spans="2:8" s="101" customFormat="1" ht="17.25" customHeight="1">
      <c r="B289" s="55">
        <v>1</v>
      </c>
      <c r="C289" s="20" t="s">
        <v>96</v>
      </c>
      <c r="D289" s="24" t="s">
        <v>93</v>
      </c>
      <c r="E289" s="19" t="s">
        <v>405</v>
      </c>
      <c r="F289" s="93">
        <v>91.9</v>
      </c>
      <c r="G289" s="86"/>
      <c r="H289" s="81">
        <f t="shared" ref="H289:H294" si="27">G289*F289</f>
        <v>0</v>
      </c>
    </row>
    <row r="290" spans="2:8" s="101" customFormat="1" ht="17.25" customHeight="1">
      <c r="B290" s="56">
        <v>2</v>
      </c>
      <c r="C290" s="20" t="s">
        <v>96</v>
      </c>
      <c r="D290" s="24" t="s">
        <v>94</v>
      </c>
      <c r="E290" s="19" t="s">
        <v>405</v>
      </c>
      <c r="F290" s="93">
        <v>182.2</v>
      </c>
      <c r="G290" s="91"/>
      <c r="H290" s="81">
        <f t="shared" si="27"/>
        <v>0</v>
      </c>
    </row>
    <row r="291" spans="2:8" s="101" customFormat="1" ht="17.25" customHeight="1">
      <c r="B291" s="55">
        <v>3</v>
      </c>
      <c r="C291" s="20" t="s">
        <v>96</v>
      </c>
      <c r="D291" s="24" t="s">
        <v>522</v>
      </c>
      <c r="E291" s="19" t="s">
        <v>405</v>
      </c>
      <c r="F291" s="93">
        <v>250.1</v>
      </c>
      <c r="G291" s="91"/>
      <c r="H291" s="81">
        <f t="shared" si="27"/>
        <v>0</v>
      </c>
    </row>
    <row r="292" spans="2:8" s="101" customFormat="1" ht="17.25" customHeight="1">
      <c r="B292" s="56">
        <v>4</v>
      </c>
      <c r="C292" s="20" t="s">
        <v>97</v>
      </c>
      <c r="D292" s="24" t="s">
        <v>92</v>
      </c>
      <c r="E292" s="25" t="s">
        <v>64</v>
      </c>
      <c r="F292" s="93">
        <v>81</v>
      </c>
      <c r="G292" s="91"/>
      <c r="H292" s="81">
        <f t="shared" si="27"/>
        <v>0</v>
      </c>
    </row>
    <row r="293" spans="2:8" s="101" customFormat="1" ht="17.25" customHeight="1">
      <c r="B293" s="55">
        <v>5</v>
      </c>
      <c r="C293" s="20" t="s">
        <v>97</v>
      </c>
      <c r="D293" s="24" t="s">
        <v>95</v>
      </c>
      <c r="E293" s="25" t="s">
        <v>64</v>
      </c>
      <c r="F293" s="93">
        <v>10</v>
      </c>
      <c r="G293" s="92"/>
      <c r="H293" s="81">
        <f t="shared" si="27"/>
        <v>0</v>
      </c>
    </row>
    <row r="294" spans="2:8" s="101" customFormat="1" ht="17.25" customHeight="1">
      <c r="B294" s="56">
        <v>6</v>
      </c>
      <c r="C294" s="20" t="s">
        <v>97</v>
      </c>
      <c r="D294" s="24" t="s">
        <v>520</v>
      </c>
      <c r="E294" s="25" t="s">
        <v>64</v>
      </c>
      <c r="F294" s="93">
        <v>5</v>
      </c>
      <c r="G294" s="92"/>
      <c r="H294" s="81">
        <f t="shared" si="27"/>
        <v>0</v>
      </c>
    </row>
    <row r="295" spans="2:8" ht="27" customHeight="1">
      <c r="B295" s="140" t="s">
        <v>525</v>
      </c>
      <c r="C295" s="140"/>
      <c r="D295" s="140"/>
      <c r="E295" s="109"/>
      <c r="F295" s="108"/>
      <c r="G295" s="108"/>
      <c r="H295" s="108">
        <f>SUM(H289:H294)</f>
        <v>0</v>
      </c>
    </row>
    <row r="296" spans="2:8" ht="24" customHeight="1">
      <c r="B296" s="141" t="s">
        <v>407</v>
      </c>
      <c r="C296" s="141"/>
      <c r="D296" s="141"/>
      <c r="E296" s="141"/>
      <c r="F296" s="141"/>
      <c r="G296" s="141"/>
      <c r="H296" s="84">
        <f>SUM(H295,H287,H225,H161,H121)</f>
        <v>0</v>
      </c>
    </row>
    <row r="297" spans="2:8" ht="21" customHeight="1">
      <c r="B297" s="141" t="s">
        <v>406</v>
      </c>
      <c r="C297" s="141"/>
      <c r="D297" s="141"/>
      <c r="E297" s="141"/>
      <c r="F297" s="141"/>
      <c r="G297" s="141"/>
      <c r="H297" s="84">
        <f>H296*23%</f>
        <v>0</v>
      </c>
    </row>
    <row r="298" spans="2:8" ht="27.75" customHeight="1">
      <c r="B298" s="141" t="s">
        <v>408</v>
      </c>
      <c r="C298" s="141"/>
      <c r="D298" s="141"/>
      <c r="E298" s="141"/>
      <c r="F298" s="141"/>
      <c r="G298" s="141"/>
      <c r="H298" s="84">
        <f>H296+H297</f>
        <v>0</v>
      </c>
    </row>
    <row r="301" spans="2:8" ht="40.5" customHeight="1">
      <c r="B301" s="112" t="s">
        <v>516</v>
      </c>
      <c r="C301" s="112"/>
      <c r="D301" s="112"/>
      <c r="E301" s="111" t="s">
        <v>513</v>
      </c>
      <c r="F301" s="111"/>
      <c r="G301" s="111"/>
    </row>
    <row r="302" spans="2:8" ht="30.75" customHeight="1">
      <c r="B302" s="110" t="s">
        <v>515</v>
      </c>
      <c r="C302" s="110"/>
      <c r="E302" s="110" t="s">
        <v>514</v>
      </c>
      <c r="F302" s="110"/>
      <c r="G302" s="110"/>
    </row>
  </sheetData>
  <mergeCells count="176">
    <mergeCell ref="B287:D287"/>
    <mergeCell ref="B296:G296"/>
    <mergeCell ref="B297:G297"/>
    <mergeCell ref="B298:G298"/>
    <mergeCell ref="B161:G161"/>
    <mergeCell ref="D164:E164"/>
    <mergeCell ref="D174:E174"/>
    <mergeCell ref="B225:E225"/>
    <mergeCell ref="C162:D162"/>
    <mergeCell ref="E162:H162"/>
    <mergeCell ref="C226:D226"/>
    <mergeCell ref="E226:H226"/>
    <mergeCell ref="C288:D288"/>
    <mergeCell ref="B295:D295"/>
    <mergeCell ref="E288:H288"/>
    <mergeCell ref="C159:C160"/>
    <mergeCell ref="D159:D160"/>
    <mergeCell ref="E159:E160"/>
    <mergeCell ref="F159:F160"/>
    <mergeCell ref="G159:G160"/>
    <mergeCell ref="H159:H160"/>
    <mergeCell ref="C157:C158"/>
    <mergeCell ref="D157:D158"/>
    <mergeCell ref="E157:E158"/>
    <mergeCell ref="F157:F158"/>
    <mergeCell ref="G157:G158"/>
    <mergeCell ref="H157:H158"/>
    <mergeCell ref="H153:H154"/>
    <mergeCell ref="C155:C156"/>
    <mergeCell ref="D155:D156"/>
    <mergeCell ref="E155:E156"/>
    <mergeCell ref="F155:F156"/>
    <mergeCell ref="G155:G156"/>
    <mergeCell ref="H155:H156"/>
    <mergeCell ref="C152:E152"/>
    <mergeCell ref="C153:C154"/>
    <mergeCell ref="D153:D154"/>
    <mergeCell ref="E153:E154"/>
    <mergeCell ref="F153:F154"/>
    <mergeCell ref="G153:G154"/>
    <mergeCell ref="C150:C151"/>
    <mergeCell ref="D150:D151"/>
    <mergeCell ref="E150:E151"/>
    <mergeCell ref="F150:F151"/>
    <mergeCell ref="G150:G151"/>
    <mergeCell ref="H150:H151"/>
    <mergeCell ref="C148:C149"/>
    <mergeCell ref="D148:D149"/>
    <mergeCell ref="E148:E149"/>
    <mergeCell ref="F148:F149"/>
    <mergeCell ref="G148:G149"/>
    <mergeCell ref="H148:H149"/>
    <mergeCell ref="C146:C147"/>
    <mergeCell ref="D146:D147"/>
    <mergeCell ref="E146:E147"/>
    <mergeCell ref="F146:F147"/>
    <mergeCell ref="G146:G147"/>
    <mergeCell ref="H146:H147"/>
    <mergeCell ref="C144:C145"/>
    <mergeCell ref="D144:D145"/>
    <mergeCell ref="E144:E145"/>
    <mergeCell ref="F144:F145"/>
    <mergeCell ref="G144:G145"/>
    <mergeCell ref="H144:H145"/>
    <mergeCell ref="C142:C143"/>
    <mergeCell ref="D142:D143"/>
    <mergeCell ref="E142:E143"/>
    <mergeCell ref="F142:F143"/>
    <mergeCell ref="G142:G143"/>
    <mergeCell ref="H142:H143"/>
    <mergeCell ref="C140:C141"/>
    <mergeCell ref="D140:D141"/>
    <mergeCell ref="E140:E141"/>
    <mergeCell ref="F140:F141"/>
    <mergeCell ref="G140:G141"/>
    <mergeCell ref="H140:H141"/>
    <mergeCell ref="C138:C139"/>
    <mergeCell ref="D138:D139"/>
    <mergeCell ref="E138:E139"/>
    <mergeCell ref="F138:F139"/>
    <mergeCell ref="G138:G139"/>
    <mergeCell ref="H138:H139"/>
    <mergeCell ref="C136:C137"/>
    <mergeCell ref="D136:D137"/>
    <mergeCell ref="E136:E137"/>
    <mergeCell ref="F136:F137"/>
    <mergeCell ref="G136:G137"/>
    <mergeCell ref="H136:H137"/>
    <mergeCell ref="C134:C135"/>
    <mergeCell ref="D134:D135"/>
    <mergeCell ref="E134:E135"/>
    <mergeCell ref="F134:F135"/>
    <mergeCell ref="G134:G135"/>
    <mergeCell ref="H134:H135"/>
    <mergeCell ref="C132:C133"/>
    <mergeCell ref="D132:D133"/>
    <mergeCell ref="E132:E133"/>
    <mergeCell ref="F132:F133"/>
    <mergeCell ref="G132:G133"/>
    <mergeCell ref="H132:H133"/>
    <mergeCell ref="H124:H125"/>
    <mergeCell ref="C130:C131"/>
    <mergeCell ref="D130:D131"/>
    <mergeCell ref="E130:E131"/>
    <mergeCell ref="F130:F131"/>
    <mergeCell ref="G130:G131"/>
    <mergeCell ref="H130:H131"/>
    <mergeCell ref="C128:C129"/>
    <mergeCell ref="D128:D129"/>
    <mergeCell ref="E128:E129"/>
    <mergeCell ref="F128:F129"/>
    <mergeCell ref="G128:G129"/>
    <mergeCell ref="H128:H129"/>
    <mergeCell ref="D2:H2"/>
    <mergeCell ref="C7:D7"/>
    <mergeCell ref="C8:D8"/>
    <mergeCell ref="C10:D10"/>
    <mergeCell ref="C11:D11"/>
    <mergeCell ref="C12:D12"/>
    <mergeCell ref="B96:F96"/>
    <mergeCell ref="B101:F101"/>
    <mergeCell ref="B59:F59"/>
    <mergeCell ref="B64:F64"/>
    <mergeCell ref="B70:F70"/>
    <mergeCell ref="B77:F77"/>
    <mergeCell ref="B84:F84"/>
    <mergeCell ref="B89:F89"/>
    <mergeCell ref="C14:G14"/>
    <mergeCell ref="B138:B139"/>
    <mergeCell ref="B140:B141"/>
    <mergeCell ref="B20:E20"/>
    <mergeCell ref="B22:F22"/>
    <mergeCell ref="B35:F35"/>
    <mergeCell ref="B48:F48"/>
    <mergeCell ref="C19:D19"/>
    <mergeCell ref="E19:H19"/>
    <mergeCell ref="C122:D122"/>
    <mergeCell ref="E122:H122"/>
    <mergeCell ref="B105:F105"/>
    <mergeCell ref="B108:F108"/>
    <mergeCell ref="B121:G121"/>
    <mergeCell ref="C126:C127"/>
    <mergeCell ref="D126:D127"/>
    <mergeCell ref="E126:E127"/>
    <mergeCell ref="F126:F127"/>
    <mergeCell ref="G126:G127"/>
    <mergeCell ref="H126:H127"/>
    <mergeCell ref="C123:E123"/>
    <mergeCell ref="C124:C125"/>
    <mergeCell ref="E124:E125"/>
    <mergeCell ref="F124:F125"/>
    <mergeCell ref="G124:G125"/>
    <mergeCell ref="F1:H1"/>
    <mergeCell ref="E301:G301"/>
    <mergeCell ref="E302:G302"/>
    <mergeCell ref="B302:C302"/>
    <mergeCell ref="B301:D301"/>
    <mergeCell ref="C6:G6"/>
    <mergeCell ref="C9:G9"/>
    <mergeCell ref="C16:G16"/>
    <mergeCell ref="B142:B143"/>
    <mergeCell ref="B144:B145"/>
    <mergeCell ref="B146:B147"/>
    <mergeCell ref="B148:B149"/>
    <mergeCell ref="B150:B151"/>
    <mergeCell ref="B153:B154"/>
    <mergeCell ref="B155:B156"/>
    <mergeCell ref="B157:B158"/>
    <mergeCell ref="B159:B160"/>
    <mergeCell ref="B124:B125"/>
    <mergeCell ref="B126:B127"/>
    <mergeCell ref="B128:B129"/>
    <mergeCell ref="B130:B131"/>
    <mergeCell ref="B132:B133"/>
    <mergeCell ref="B134:B135"/>
    <mergeCell ref="B136:B137"/>
  </mergeCells>
  <phoneticPr fontId="3" type="noConversion"/>
  <printOptions horizontalCentered="1"/>
  <pageMargins left="0.51181102362204722" right="0.51181102362204722" top="0.35433070866141736" bottom="0.43307086614173229" header="0.31496062992125984" footer="0.31496062992125984"/>
  <pageSetup paperSize="8" fitToHeight="0" orientation="portrait" r:id="rId1"/>
  <headerFooter>
    <oddFooter>&amp;R&amp;Pz&amp;N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3</vt:i4>
      </vt:variant>
    </vt:vector>
  </HeadingPairs>
  <TitlesOfParts>
    <vt:vector size="4" baseType="lpstr">
      <vt:lpstr>ul. Leśna</vt:lpstr>
      <vt:lpstr>'ul. Leśna'!_Hlk75858301</vt:lpstr>
      <vt:lpstr>'ul. Leśna'!Obszar_wydruku</vt:lpstr>
      <vt:lpstr>'ul. Leśna'!Tytuły_wydruku</vt:lpstr>
    </vt:vector>
  </TitlesOfParts>
  <Company>Eurovia Polska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Leszek Szreder</dc:creator>
  <cp:lastModifiedBy>Grażyna Stańczak</cp:lastModifiedBy>
  <cp:lastPrinted>2022-09-18T12:14:47Z</cp:lastPrinted>
  <dcterms:created xsi:type="dcterms:W3CDTF">2014-12-02T20:00:20Z</dcterms:created>
  <dcterms:modified xsi:type="dcterms:W3CDTF">2022-09-27T13:29:17Z</dcterms:modified>
</cp:coreProperties>
</file>