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ZETARGI\!!! PRZETARGI FOLDER 2024\PRZETARGI FOLDER 2024 - Agnieszka\002289 Wieuń\Oferta\"/>
    </mc:Choice>
  </mc:AlternateContent>
  <xr:revisionPtr revIDLastSave="0" documentId="13_ncr:1_{7EB66A4C-7AC8-473D-89AF-B49BE9DD0F6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ak_63" sheetId="7" r:id="rId1"/>
    <sheet name="Pak_66" sheetId="8" r:id="rId2"/>
    <sheet name="Instrukcja" sheetId="6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7" l="1"/>
  <c r="I17" i="7"/>
  <c r="I18" i="7"/>
  <c r="I19" i="7"/>
  <c r="I20" i="7"/>
  <c r="I21" i="7"/>
  <c r="I22" i="7"/>
  <c r="I23" i="7"/>
  <c r="I24" i="7"/>
  <c r="I25" i="7"/>
  <c r="I26" i="7"/>
  <c r="I27" i="7"/>
  <c r="I28" i="7"/>
  <c r="I30" i="7"/>
  <c r="I31" i="7"/>
  <c r="I32" i="7"/>
  <c r="I33" i="7"/>
  <c r="I34" i="7"/>
  <c r="I35" i="7"/>
  <c r="I36" i="7"/>
  <c r="I37" i="7"/>
  <c r="I16" i="7"/>
  <c r="H31" i="7"/>
  <c r="H32" i="7"/>
  <c r="H33" i="7"/>
  <c r="H34" i="7"/>
  <c r="H35" i="7"/>
  <c r="H23" i="7"/>
  <c r="H24" i="7"/>
  <c r="H25" i="7"/>
  <c r="H26" i="7"/>
  <c r="H27" i="7"/>
  <c r="H28" i="7"/>
  <c r="H17" i="7"/>
  <c r="H18" i="7"/>
  <c r="H19" i="7"/>
  <c r="H20" i="7"/>
  <c r="H21" i="7"/>
  <c r="H22" i="7"/>
  <c r="H16" i="7"/>
  <c r="H37" i="7"/>
  <c r="H3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H29" i="7" s="1"/>
  <c r="G30" i="7"/>
  <c r="G31" i="7"/>
  <c r="G32" i="7"/>
  <c r="G33" i="7"/>
  <c r="G34" i="7"/>
  <c r="G35" i="7"/>
  <c r="G36" i="7"/>
  <c r="G37" i="7"/>
  <c r="G16" i="7"/>
  <c r="I28" i="8"/>
  <c r="I16" i="8"/>
  <c r="I17" i="8"/>
  <c r="I18" i="8"/>
  <c r="I19" i="8"/>
  <c r="I20" i="8"/>
  <c r="I21" i="8"/>
  <c r="I22" i="8"/>
  <c r="I23" i="8"/>
  <c r="I24" i="8"/>
  <c r="I25" i="8"/>
  <c r="I26" i="8"/>
  <c r="I27" i="8"/>
  <c r="I15" i="8"/>
  <c r="H28" i="8"/>
  <c r="H16" i="8"/>
  <c r="H17" i="8"/>
  <c r="H18" i="8"/>
  <c r="H19" i="8"/>
  <c r="H20" i="8"/>
  <c r="H21" i="8"/>
  <c r="H22" i="8"/>
  <c r="H23" i="8"/>
  <c r="H24" i="8"/>
  <c r="H25" i="8"/>
  <c r="H26" i="8"/>
  <c r="H27" i="8"/>
  <c r="H15" i="8"/>
  <c r="G28" i="8"/>
  <c r="G16" i="8"/>
  <c r="G17" i="8"/>
  <c r="G18" i="8"/>
  <c r="G19" i="8"/>
  <c r="G20" i="8"/>
  <c r="G21" i="8"/>
  <c r="G22" i="8"/>
  <c r="G23" i="8"/>
  <c r="G24" i="8"/>
  <c r="G25" i="8"/>
  <c r="G26" i="8"/>
  <c r="G27" i="8"/>
  <c r="G15" i="8"/>
  <c r="G38" i="7" l="1"/>
  <c r="H38" i="7"/>
  <c r="I29" i="7" l="1"/>
  <c r="I38" i="7" s="1"/>
</calcChain>
</file>

<file path=xl/sharedStrings.xml><?xml version="1.0" encoding="utf-8"?>
<sst xmlns="http://schemas.openxmlformats.org/spreadsheetml/2006/main" count="348" uniqueCount="179">
  <si>
    <t>szt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</si>
  <si>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</si>
  <si>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</si>
  <si>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</si>
  <si>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</si>
  <si>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</si>
  <si>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</si>
  <si>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</si>
  <si>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</si>
  <si>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</si>
  <si>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</si>
  <si>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</si>
  <si>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</si>
  <si>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</si>
  <si>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</si>
  <si>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Elektroda EKG wielok. użytku, przyssawkowa, średnica 24 mm, kolorowa</t>
  </si>
  <si>
    <t>kpl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</si>
  <si>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</si>
  <si>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</si>
  <si>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</si>
  <si>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</si>
  <si>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</si>
  <si>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</si>
  <si>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</si>
  <si>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</si>
  <si>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</si>
  <si>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Instrukcja</t>
  </si>
  <si>
    <t>1. W arkuszu "Dane - umowy przetargowe" wstaw aktualne dane z ITS -&gt; Umowy - pozycje umów</t>
  </si>
  <si>
    <t>Papier EKG do Aspel AsCard 612 / Mr Gold z nadrukiem, 210x25</t>
  </si>
  <si>
    <t>Elektroda endokawitarna, FG/CH 6, dł. 125cm, z miękkim końcem, zagięta</t>
  </si>
  <si>
    <t>Elektroda endokawitarna, FG/CH 6, dł. 125 cm, z miękkim końcem, prosta</t>
  </si>
  <si>
    <t>Pakiet nr 63</t>
  </si>
  <si>
    <t>FORMULARZ CENOWY</t>
  </si>
  <si>
    <t>Nazwa wykonawcy</t>
  </si>
  <si>
    <t>Adres wykonawcy</t>
  </si>
  <si>
    <t>Cenowa ofertowa za wykonanie przedmiotu zamówienia:</t>
  </si>
  <si>
    <t xml:space="preserve">PRZEDMIOT ZAMÓWIENIA
</t>
  </si>
  <si>
    <t>Kod CPV</t>
  </si>
  <si>
    <t>J.m.</t>
  </si>
  <si>
    <t>Ilość szac.</t>
  </si>
  <si>
    <t>Cena   jedn. bez  VAT</t>
  </si>
  <si>
    <t>Wartość netto</t>
  </si>
  <si>
    <t>Kwota VAT</t>
  </si>
  <si>
    <t>Wartość brutto</t>
  </si>
  <si>
    <t xml:space="preserve">Nazwa handlowa produktu </t>
  </si>
  <si>
    <t xml:space="preserve">Nazwa producenta </t>
  </si>
  <si>
    <t>Ilość sztuk w opak.</t>
  </si>
  <si>
    <t xml:space="preserve">Nr katalog. </t>
  </si>
  <si>
    <t xml:space="preserve">KOD EAN </t>
  </si>
  <si>
    <t>Klasa wyrobu</t>
  </si>
  <si>
    <t>Ilość opak. w kartonie zbiorczym</t>
  </si>
  <si>
    <t>Papier do aparatu Ascard 3 104x40 kratka, rolka</t>
  </si>
  <si>
    <t>22.99.32.00-9</t>
  </si>
  <si>
    <t>Papier do aparatu EEG MEDICOR
rozmiar 420 mm x 300 mm składanka 2000 LINE nadruk</t>
  </si>
  <si>
    <t>Papier  do aparatu do USG SONY UPP S/K-61B 110 mm x 20 m bez nadruku</t>
  </si>
  <si>
    <t>Papier  do aparatu do USG SONY UPP 84-S 84 mm x 13,5 m bez nadruku</t>
  </si>
  <si>
    <t>Papier do aparatu EKG EK-53/56 rozmiar 129x125x370
Dopuszcza 130x135x370 kartka,nadruk</t>
  </si>
  <si>
    <t>Papier do do aparatu KTG SONICARD OXFORD TEAM
143x150x300, bez nadruku</t>
  </si>
  <si>
    <t>Papier do KTG do Hewlett Packard  z nadrukiem rozmiar 150 x 100 mm |opak 150 kartek</t>
  </si>
  <si>
    <t>Papier do aparatu EKG ASCARD 612
rozmiar 210 mm x 25 m
Rolka czerwona kratka</t>
  </si>
  <si>
    <t>Papier termoczuły 110x10 Ascar 33 rolka nadruk</t>
  </si>
  <si>
    <t>Papier do aparatu ASCARD PASACO A-4
rozmiar 112mm x 25 m nadruk kratka</t>
  </si>
  <si>
    <t>Papier do aparatu KTG SUNRAY OXFORD
Rozmiar 112 mm x 100 mm - składanka, nadruk kratka</t>
  </si>
  <si>
    <t xml:space="preserve">
szt
</t>
  </si>
  <si>
    <t>Papier do drukarki LIFE PACK 11/12/15
Rozmiar 107mmx 23m
Kratka czerwona rolka</t>
  </si>
  <si>
    <t xml:space="preserve">szt
</t>
  </si>
  <si>
    <t>Papier składanka do do aparatu
EKG SIMENS ELEMA AB Cardiostat 31 S 104 mmx100 mm</t>
  </si>
  <si>
    <t xml:space="preserve">Papier do endoskopii 57mm x10 mm rolka nadruk kratka
</t>
  </si>
  <si>
    <t>Papier rejestrujący do MITSUBISHI K-95HG
Rozmiar 110 mm x 18m</t>
  </si>
  <si>
    <t>Papier do KTG SMART 3 B5
150 mm x 25 mm</t>
  </si>
  <si>
    <t>Papier rejestrujący do defibrylatora DASH2500 50 mm x 30 m kratka, rolka</t>
  </si>
  <si>
    <t>Papier do apartau USG UPP110 HD 110 x 20</t>
  </si>
  <si>
    <t>Papier do defibrylatora Responder 2000 55 mm x 40m rolka,
Nadruk,kratka</t>
  </si>
  <si>
    <t>Papier do USG sony UPP 110 HG BEZ NADRUKU
110 MM X18 M</t>
  </si>
  <si>
    <t>Papier do defibrylatora DEF MAX 57 mm x 20 m bez nadruku
Termiczny</t>
  </si>
  <si>
    <t>Papier rejestrujący do defibrylatora DEF MAX bez nadruku , termiczny 57 mm x 20 m kratka, rolka</t>
  </si>
  <si>
    <t>OGÓŁEM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</si>
  <si>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</si>
  <si>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</si>
  <si>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</si>
  <si>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Pakiet - nr 66</t>
  </si>
  <si>
    <t xml:space="preserve">Nazwa handlowa produktu  
</t>
  </si>
  <si>
    <t>Nazwa producenta</t>
  </si>
  <si>
    <t>Nr katalog.</t>
  </si>
  <si>
    <t xml:space="preserve"> KOD EAN</t>
  </si>
  <si>
    <t xml:space="preserve"> Klasa wyrobu</t>
  </si>
  <si>
    <t>Ilość opak.
w kartonie
zbiorczym</t>
  </si>
  <si>
    <t>Elektroda do aparatu EKG EK-S
45mm op=50 szt</t>
  </si>
  <si>
    <t>33.14.00.00-3</t>
  </si>
  <si>
    <t>op</t>
  </si>
  <si>
    <t>Elektroda do stymulacji serca z końcówką zagiętą
CH6L(HAGMED lub równoważne)</t>
  </si>
  <si>
    <t>Elektroda bipolarna do czsowej stymulacji serca 6f/10 mm</t>
  </si>
  <si>
    <t>Elektrody do aparatu EKG ASCARD Mr GOLD
SN 102/06 kończynowe op.=4szt.</t>
  </si>
  <si>
    <t>Elektrody do aparatu EKG Cardioscan –
LEAD-LOK REF:R-LLL– 510 rozmiar prostokąt
55x40 op.= 50 szt</t>
  </si>
  <si>
    <t>Elektroda EURO do defibrylatora LIFE PAC,
op=2 szt</t>
  </si>
  <si>
    <t>Elektroda do defibrylatora LIFE PAC dla dzieci &lt;25 kg op=2 szt</t>
  </si>
  <si>
    <t>Elektroda do aparatu EKG HELLIGE REMED
EK53</t>
  </si>
  <si>
    <t>op.</t>
  </si>
  <si>
    <t>Elektrody przyssawkowe (kolorowe)</t>
  </si>
  <si>
    <t>Elektroda do aparatu EKG klamrowa EKK-1
kolorowa wielorazowa</t>
  </si>
  <si>
    <t>Elektroda do aparatu EKG przyssawkowa
kolorowa wielorazowa</t>
  </si>
  <si>
    <t>Elektrody przyssawkowe (jednokolorowe) op= szt</t>
  </si>
  <si>
    <t>Elektroda EK-S 25 PSG pianka 25.7 mm op=50szt.</t>
  </si>
  <si>
    <t>SORIMEX</t>
  </si>
  <si>
    <t>Hagmed</t>
  </si>
  <si>
    <t>Baisheng Medical</t>
  </si>
  <si>
    <t>EK-S45 PSG</t>
  </si>
  <si>
    <t>EK-S60 PSG</t>
  </si>
  <si>
    <t>EK-S44 PSG</t>
  </si>
  <si>
    <t>EK-S25 PSG</t>
  </si>
  <si>
    <t>ESM3Z</t>
  </si>
  <si>
    <t>ESM3P</t>
  </si>
  <si>
    <t>EKK-1</t>
  </si>
  <si>
    <t>EP-24</t>
  </si>
  <si>
    <t>OBS-DE/P 303A5035</t>
  </si>
  <si>
    <t>OBS-DE/W 303A5035</t>
  </si>
  <si>
    <t>I</t>
  </si>
  <si>
    <t>III</t>
  </si>
  <si>
    <t>6936411507843</t>
  </si>
  <si>
    <t>6936411507836</t>
  </si>
  <si>
    <t>Elektroda EKG jedn. użytku</t>
  </si>
  <si>
    <t>Elektroda EKG w.u., klamrowa, dla dorosłych,</t>
  </si>
  <si>
    <t xml:space="preserve">Elektroda EKG w.u., przyssawkowa, średnica 24 mm, niebieska, EP-24 </t>
  </si>
  <si>
    <t>Elektroda do defibrylacji Medtronic-Physiocontrol, dla dorosłych &gt;25 kg, bez redukcji energii, kabel wewnątrz opakowania,</t>
  </si>
  <si>
    <t>Elektroda do defibrylacji Medtronic-Physiocontrol, dla dzieci &lt;25 kg, bez redukcji energii, kabel wewnątrz opakowania,</t>
  </si>
  <si>
    <t>Sorimex Sp. z o.o. Sp.K.</t>
  </si>
  <si>
    <t>ul.Równinna 25 87-100 Toruń</t>
  </si>
  <si>
    <t>Miejscowość Toruń</t>
  </si>
  <si>
    <t>Data 18.12.2024</t>
  </si>
  <si>
    <t>Hegard</t>
  </si>
  <si>
    <t>Pasaco</t>
  </si>
  <si>
    <t>Pirrone</t>
  </si>
  <si>
    <t>Sony</t>
  </si>
  <si>
    <t>Mitsubishi</t>
  </si>
  <si>
    <t>I z f.pomiaru</t>
  </si>
  <si>
    <t>nie dotyczy</t>
  </si>
  <si>
    <t xml:space="preserve">Papier EKG do Aspel AsCard 3 z nadrukiem, 104x40 </t>
  </si>
  <si>
    <t>MDP.055.104.040.16.BPAF</t>
  </si>
  <si>
    <t>Papier EEG do Medicor 16-kanałowy, 420x300x2000</t>
  </si>
  <si>
    <t xml:space="preserve">Papier USG do Sony UPP-110S / Mitsubishi K61B, 110x20, com </t>
  </si>
  <si>
    <t>UPP-84S</t>
  </si>
  <si>
    <t>Papier EKG do GE Hellige EK 53 / 56 z nadrukiem, 129x135x370</t>
  </si>
  <si>
    <t>Papier KTG do Oxford Sonicaid Team bez nadruku, 143x150x300</t>
  </si>
  <si>
    <t xml:space="preserve">Papier KTG do Hewlett Packard / Philips z nadrukiem, 150x100x150 </t>
  </si>
  <si>
    <t>Papier USG Sony UPP-84S, 84x13,5, oryginalny</t>
  </si>
  <si>
    <t>MDP.055.210.025.17.BPAF</t>
  </si>
  <si>
    <t>Papier EKG do Aspel AsCard 33 / 36 z nadrukiem, 110x10</t>
  </si>
  <si>
    <t>MDP.055.110.010.12.BPAF</t>
  </si>
  <si>
    <t xml:space="preserve">Papier EKG do Aspel AsCard A4 / B56 / Mr Blue / Mr Silver / Mr Grey z nadrukiem, 112x25 </t>
  </si>
  <si>
    <t>MDP.055.112.025.12.BPAF</t>
  </si>
  <si>
    <t>Papier KTG do Oxford (Sunray) SRF 618B / 628B / 638B z nadrukiem, 112x100x150</t>
  </si>
  <si>
    <t>P355201S100S71121</t>
  </si>
  <si>
    <t xml:space="preserve">Papier DEF do Physio-Control Lifepak 11 / 12 / 15 z nadrukiem, 107x23 </t>
  </si>
  <si>
    <t>MDP.055.107.023.12.BPAF</t>
  </si>
  <si>
    <t>Papier EKG do Siemens Cardiostat 31 / S z nadrukiem, 104x100x30</t>
  </si>
  <si>
    <t>K-95HG</t>
  </si>
  <si>
    <t xml:space="preserve">Papier EKG  z nadrukiem, 50x30 </t>
  </si>
  <si>
    <t>MDP.055.050.030.12.BPAF</t>
  </si>
  <si>
    <t>brak EAN</t>
  </si>
  <si>
    <t>UPP-110HD</t>
  </si>
  <si>
    <t>UPP-110HG</t>
  </si>
  <si>
    <t>Papier do drukarki laboratoryjnej, 57x20</t>
  </si>
  <si>
    <t>Emerson</t>
  </si>
  <si>
    <t>brak nr kat.</t>
  </si>
  <si>
    <t>Papier EKG do GE Hellige EK 41 / 51 / Defi SCP 852 z nadrukiem,</t>
  </si>
  <si>
    <t>Papier USG do Sony UPP-110HD</t>
  </si>
  <si>
    <t xml:space="preserve">Papier USG do Sony UPP-110HG </t>
  </si>
  <si>
    <t>Varia</t>
  </si>
  <si>
    <t>T5R05720E12R0000</t>
  </si>
  <si>
    <t>P127020010071760J</t>
  </si>
  <si>
    <t>P21584$20$22000903</t>
  </si>
  <si>
    <t>P21524$20$72076</t>
  </si>
  <si>
    <t>P21597S100S410246</t>
  </si>
  <si>
    <t>(01)049017808223796</t>
  </si>
  <si>
    <t>(01)04901780639625</t>
  </si>
  <si>
    <t>5904913253193</t>
  </si>
  <si>
    <t>brak kodu EAN</t>
  </si>
  <si>
    <t>(01)14902901608206</t>
  </si>
  <si>
    <t>(10)22011444(15)220300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</si>
</sst>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left" vertical="center"/>
    </xf>
    <xf numFmtId="2" fontId="5" fillId="0" borderId="2" xfId="0" applyNumberFormat="1" applyFont="1" applyBorder="1" applyAlignment="1">
      <alignment horizontal="left" vertical="top" wrapText="1"/>
    </xf>
    <xf numFmtId="2" fontId="5" fillId="0" borderId="3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2" fontId="5" fillId="0" borderId="4" xfId="0" applyNumberFormat="1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left" vertical="center"/>
    </xf>
    <xf numFmtId="4" fontId="4" fillId="0" borderId="3" xfId="0" applyNumberFormat="1" applyFont="1" applyBorder="1" applyAlignment="1">
      <alignment horizontal="left" vertical="center"/>
    </xf>
    <xf numFmtId="2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5" fillId="0" borderId="0" xfId="0" applyNumberFormat="1" applyFont="1"/>
    <xf numFmtId="2" fontId="4" fillId="0" borderId="0" xfId="0" applyNumberFormat="1" applyFont="1"/>
    <xf numFmtId="2" fontId="4" fillId="0" borderId="2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2" fontId="5" fillId="0" borderId="2" xfId="0" applyNumberFormat="1" applyFont="1" applyBorder="1" applyAlignment="1">
      <alignment horizontal="left" vertical="center"/>
    </xf>
    <xf numFmtId="0" fontId="1" fillId="0" borderId="4" xfId="0" applyFont="1" applyBorder="1"/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5" xfId="0" applyFont="1" applyBorder="1" applyAlignment="1">
      <alignment horizontal="left"/>
    </xf>
    <xf numFmtId="0" fontId="1" fillId="0" borderId="5" xfId="0" applyFont="1" applyBorder="1"/>
    <xf numFmtId="0" fontId="5" fillId="2" borderId="2" xfId="0" applyFont="1" applyFill="1" applyBorder="1" applyAlignment="1">
      <alignment horizontal="left" vertical="center" wrapText="1"/>
    </xf>
    <xf numFmtId="2" fontId="5" fillId="0" borderId="6" xfId="0" applyNumberFormat="1" applyFont="1" applyBorder="1" applyAlignment="1">
      <alignment horizontal="left" vertical="center" wrapText="1"/>
    </xf>
    <xf numFmtId="0" fontId="1" fillId="0" borderId="6" xfId="0" applyFont="1" applyBorder="1"/>
    <xf numFmtId="164" fontId="4" fillId="0" borderId="2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2" fontId="1" fillId="0" borderId="0" xfId="0" applyNumberFormat="1" applyFont="1" applyAlignment="1">
      <alignment horizontal="left"/>
    </xf>
    <xf numFmtId="2" fontId="1" fillId="0" borderId="0" xfId="0" applyNumberFormat="1" applyFont="1"/>
    <xf numFmtId="0" fontId="6" fillId="0" borderId="3" xfId="0" applyFont="1" applyBorder="1" applyAlignment="1">
      <alignment horizontal="lef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1" fontId="5" fillId="0" borderId="2" xfId="0" applyNumberFormat="1" applyFont="1" applyBorder="1" applyAlignment="1">
      <alignment horizontal="left" wrapText="1"/>
    </xf>
    <xf numFmtId="1" fontId="1" fillId="0" borderId="0" xfId="0" applyNumberFormat="1" applyFont="1"/>
    <xf numFmtId="0" fontId="4" fillId="0" borderId="2" xfId="0" applyFont="1" applyBorder="1" applyAlignment="1">
      <alignment horizontal="right" vertical="center"/>
    </xf>
    <xf numFmtId="0" fontId="1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horizontal="center"/>
    </xf>
  </cellXfs>
  <cellStyles count="3">
    <cellStyle name="Dziesiętny 2" xfId="2" xr:uid="{6CBAB99E-6482-48DF-A7CA-668583917004}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colors>
    <mruColors>
      <color rgb="FFFFFF3F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7B454-B064-4656-8982-993DCB7723D7}">
  <dimension ref="A1:P48"/>
  <sheetViews>
    <sheetView tabSelected="1" topLeftCell="F34" workbookViewId="0">
      <selection activeCell="N37" sqref="N15:N37"/>
    </sheetView>
  </sheetViews>
  <sheetFormatPr defaultRowHeight="15" x14ac:dyDescent="0.25"/>
  <cols>
    <col min="2" max="2" width="36.42578125" style="3" customWidth="1"/>
    <col min="6" max="6" width="12.85546875" customWidth="1"/>
    <col min="7" max="7" width="15.140625" customWidth="1"/>
    <col min="8" max="8" width="9.42578125" bestFit="1" customWidth="1"/>
    <col min="9" max="9" width="10.42578125" bestFit="1" customWidth="1"/>
    <col min="10" max="10" width="27.140625" customWidth="1"/>
    <col min="11" max="11" width="14" customWidth="1"/>
    <col min="12" max="12" width="13.42578125" customWidth="1"/>
    <col min="13" max="13" width="27" customWidth="1"/>
    <col min="14" max="14" width="26" customWidth="1"/>
    <col min="15" max="15" width="18.140625" customWidth="1"/>
    <col min="16" max="16" width="11.42578125" customWidth="1"/>
  </cols>
  <sheetData>
    <row r="1" spans="1:16" s="1" customFormat="1" ht="12.75" x14ac:dyDescent="0.2">
      <c r="A1" s="21"/>
      <c r="B1" s="49"/>
      <c r="C1" s="21"/>
      <c r="D1" s="21"/>
      <c r="E1" s="21"/>
      <c r="F1" s="23"/>
      <c r="G1" s="24"/>
      <c r="H1" s="24"/>
      <c r="I1" s="24"/>
      <c r="J1" s="24"/>
    </row>
    <row r="2" spans="1:16" s="1" customFormat="1" ht="12.75" x14ac:dyDescent="0.2">
      <c r="A2" s="21"/>
      <c r="B2" s="49"/>
      <c r="C2" s="22" t="s">
        <v>32</v>
      </c>
      <c r="D2" s="21"/>
      <c r="E2" s="21"/>
      <c r="F2" s="23"/>
      <c r="G2" s="24"/>
      <c r="H2" s="24"/>
      <c r="I2" s="24"/>
      <c r="J2" s="24"/>
    </row>
    <row r="3" spans="1:16" s="1" customFormat="1" ht="12.75" x14ac:dyDescent="0.2">
      <c r="A3" s="21"/>
      <c r="B3" s="49"/>
      <c r="C3" s="21"/>
      <c r="D3" s="21"/>
      <c r="E3" s="21"/>
      <c r="F3" s="23"/>
      <c r="G3" s="24"/>
      <c r="H3" s="24"/>
      <c r="I3" s="24"/>
      <c r="J3" s="24"/>
    </row>
    <row r="4" spans="1:16" s="1" customFormat="1" ht="12.75" x14ac:dyDescent="0.2">
      <c r="A4" s="21"/>
      <c r="B4" s="49" t="s">
        <v>33</v>
      </c>
      <c r="C4" s="21" t="s">
        <v>125</v>
      </c>
      <c r="D4" s="21"/>
      <c r="E4" s="21"/>
      <c r="F4" s="23"/>
      <c r="G4" s="24"/>
      <c r="H4" s="24"/>
      <c r="I4" s="24"/>
      <c r="J4" s="24"/>
    </row>
    <row r="5" spans="1:16" s="1" customFormat="1" ht="12.75" x14ac:dyDescent="0.2">
      <c r="A5" s="21"/>
      <c r="B5" s="49"/>
      <c r="C5" s="21"/>
      <c r="D5" s="21"/>
      <c r="E5" s="21"/>
      <c r="F5" s="23"/>
      <c r="G5" s="24"/>
      <c r="H5" s="24"/>
      <c r="I5" s="24"/>
      <c r="J5" s="24"/>
    </row>
    <row r="6" spans="1:16" s="1" customFormat="1" ht="12.75" x14ac:dyDescent="0.2">
      <c r="A6" s="21"/>
      <c r="B6" s="49" t="s">
        <v>34</v>
      </c>
      <c r="C6" s="21" t="s">
        <v>126</v>
      </c>
      <c r="D6" s="21"/>
      <c r="E6" s="21"/>
      <c r="F6" s="23"/>
      <c r="G6" s="24"/>
      <c r="H6" s="24"/>
      <c r="I6" s="24"/>
      <c r="J6" s="24"/>
    </row>
    <row r="7" spans="1:16" s="1" customFormat="1" ht="12.75" x14ac:dyDescent="0.2">
      <c r="A7" s="21"/>
      <c r="B7" s="49"/>
      <c r="C7" s="21"/>
      <c r="D7" s="21"/>
      <c r="E7" s="21"/>
      <c r="F7" s="23"/>
      <c r="G7" s="24"/>
      <c r="H7" s="24"/>
      <c r="I7" s="24"/>
      <c r="J7" s="24"/>
    </row>
    <row r="8" spans="1:16" s="1" customFormat="1" ht="12.75" x14ac:dyDescent="0.2">
      <c r="A8" s="21"/>
      <c r="B8" s="49" t="s">
        <v>127</v>
      </c>
      <c r="C8" s="21"/>
      <c r="D8" s="21"/>
      <c r="E8" s="21" t="s">
        <v>128</v>
      </c>
      <c r="F8" s="23"/>
      <c r="G8" s="24"/>
      <c r="H8" s="24"/>
      <c r="I8" s="24"/>
      <c r="J8" s="24"/>
    </row>
    <row r="9" spans="1:16" s="1" customFormat="1" ht="12.75" x14ac:dyDescent="0.2">
      <c r="A9" s="21"/>
      <c r="B9" s="49"/>
      <c r="C9" s="21"/>
      <c r="D9" s="21"/>
      <c r="E9" s="21"/>
      <c r="F9" s="23"/>
      <c r="G9" s="24"/>
      <c r="H9" s="24"/>
      <c r="I9" s="24"/>
      <c r="J9" s="24"/>
    </row>
    <row r="10" spans="1:16" s="1" customFormat="1" ht="12.75" x14ac:dyDescent="0.2">
      <c r="A10" s="21"/>
      <c r="B10" s="49"/>
      <c r="C10" s="21"/>
      <c r="D10" s="21"/>
      <c r="E10" s="21"/>
      <c r="F10" s="23"/>
      <c r="G10" s="24"/>
      <c r="H10" s="24"/>
      <c r="I10" s="24"/>
      <c r="J10" s="24"/>
    </row>
    <row r="11" spans="1:16" s="1" customFormat="1" ht="25.5" x14ac:dyDescent="0.2">
      <c r="A11" s="21"/>
      <c r="B11" s="49" t="s">
        <v>35</v>
      </c>
      <c r="C11" s="21"/>
      <c r="D11" s="21"/>
      <c r="E11" s="21"/>
      <c r="F11" s="23"/>
      <c r="G11" s="24"/>
      <c r="H11" s="24"/>
      <c r="I11" s="24"/>
      <c r="J11" s="24"/>
    </row>
    <row r="12" spans="1:16" s="1" customFormat="1" ht="12.75" x14ac:dyDescent="0.2">
      <c r="A12" s="21"/>
      <c r="B12" s="49"/>
      <c r="C12" s="21"/>
      <c r="D12" s="21"/>
      <c r="E12" s="21"/>
      <c r="F12" s="23"/>
      <c r="G12" s="24"/>
      <c r="H12" s="24"/>
      <c r="I12" s="24"/>
      <c r="J12" s="24"/>
    </row>
    <row r="13" spans="1:16" s="1" customFormat="1" ht="12.75" x14ac:dyDescent="0.2">
      <c r="A13" s="21"/>
      <c r="B13" s="49"/>
      <c r="C13" s="21"/>
      <c r="D13" s="21"/>
      <c r="E13" s="21"/>
      <c r="F13" s="23"/>
      <c r="G13" s="24"/>
      <c r="H13" s="25" t="s">
        <v>31</v>
      </c>
      <c r="I13" s="24"/>
      <c r="J13" s="24"/>
    </row>
    <row r="14" spans="1:16" s="1" customFormat="1" ht="12.75" x14ac:dyDescent="0.2">
      <c r="A14" s="21"/>
      <c r="B14" s="49"/>
      <c r="C14" s="21"/>
      <c r="D14" s="21"/>
      <c r="E14" s="21"/>
      <c r="F14" s="23"/>
      <c r="G14" s="24"/>
      <c r="H14" s="25"/>
      <c r="I14" s="24"/>
      <c r="J14" s="24"/>
    </row>
    <row r="15" spans="1:16" s="1" customFormat="1" ht="38.25" x14ac:dyDescent="0.2">
      <c r="A15" s="4" t="s">
        <v>1</v>
      </c>
      <c r="B15" s="4" t="s">
        <v>36</v>
      </c>
      <c r="C15" s="4" t="s">
        <v>37</v>
      </c>
      <c r="D15" s="4" t="s">
        <v>38</v>
      </c>
      <c r="E15" s="4" t="s">
        <v>39</v>
      </c>
      <c r="F15" s="26" t="s">
        <v>40</v>
      </c>
      <c r="G15" s="26" t="s">
        <v>41</v>
      </c>
      <c r="H15" s="26" t="s">
        <v>42</v>
      </c>
      <c r="I15" s="26" t="s">
        <v>43</v>
      </c>
      <c r="J15" s="4" t="s">
        <v>44</v>
      </c>
      <c r="K15" s="6" t="s">
        <v>45</v>
      </c>
      <c r="L15" s="6" t="s">
        <v>46</v>
      </c>
      <c r="M15" s="6" t="s">
        <v>47</v>
      </c>
      <c r="N15" s="56" t="s">
        <v>48</v>
      </c>
      <c r="O15" s="6" t="s">
        <v>49</v>
      </c>
      <c r="P15" s="6" t="s">
        <v>50</v>
      </c>
    </row>
    <row r="16" spans="1:16" s="1" customFormat="1" ht="60" customHeight="1" x14ac:dyDescent="0.2">
      <c r="A16" s="9" t="s">
        <v>2</v>
      </c>
      <c r="B16" s="8" t="s">
        <v>51</v>
      </c>
      <c r="C16" s="9" t="s">
        <v>52</v>
      </c>
      <c r="D16" s="9" t="s">
        <v>0</v>
      </c>
      <c r="E16" s="9">
        <v>20</v>
      </c>
      <c r="F16" s="27">
        <v>5.6</v>
      </c>
      <c r="G16" s="27">
        <f>F16*E16</f>
        <v>112</v>
      </c>
      <c r="H16" s="27">
        <f>G16*8%</f>
        <v>8.9600000000000009</v>
      </c>
      <c r="I16" s="27">
        <f>G16+H16</f>
        <v>120.96000000000001</v>
      </c>
      <c r="J16" s="27" t="s">
        <v>136</v>
      </c>
      <c r="K16" s="14" t="s">
        <v>129</v>
      </c>
      <c r="L16" s="14">
        <v>10</v>
      </c>
      <c r="M16" s="28" t="s">
        <v>137</v>
      </c>
      <c r="N16" s="57">
        <v>5903002211625</v>
      </c>
      <c r="O16" s="13" t="s">
        <v>116</v>
      </c>
      <c r="P16" s="13">
        <v>10</v>
      </c>
    </row>
    <row r="17" spans="1:16" s="1" customFormat="1" ht="63.75" customHeight="1" x14ac:dyDescent="0.2">
      <c r="A17" s="9" t="s">
        <v>3</v>
      </c>
      <c r="B17" s="8" t="s">
        <v>53</v>
      </c>
      <c r="C17" s="9" t="s">
        <v>52</v>
      </c>
      <c r="D17" s="9" t="s">
        <v>0</v>
      </c>
      <c r="E17" s="9">
        <v>2</v>
      </c>
      <c r="F17" s="27">
        <v>140</v>
      </c>
      <c r="G17" s="27">
        <f t="shared" ref="G17:G37" si="0">F17*E17</f>
        <v>280</v>
      </c>
      <c r="H17" s="27">
        <f t="shared" ref="H17:H28" si="1">G17*8%</f>
        <v>22.400000000000002</v>
      </c>
      <c r="I17" s="27">
        <f t="shared" ref="I17:I37" si="2">G17+H17</f>
        <v>302.39999999999998</v>
      </c>
      <c r="J17" s="27" t="s">
        <v>138</v>
      </c>
      <c r="K17" s="14" t="s">
        <v>130</v>
      </c>
      <c r="L17" s="14">
        <v>1</v>
      </c>
      <c r="M17" s="28">
        <v>12850</v>
      </c>
      <c r="N17" s="55" t="s">
        <v>176</v>
      </c>
      <c r="O17" s="13" t="s">
        <v>116</v>
      </c>
      <c r="P17" s="13">
        <v>1</v>
      </c>
    </row>
    <row r="18" spans="1:16" s="1" customFormat="1" ht="25.5" x14ac:dyDescent="0.2">
      <c r="A18" s="9" t="s">
        <v>4</v>
      </c>
      <c r="B18" s="8" t="s">
        <v>54</v>
      </c>
      <c r="C18" s="9" t="s">
        <v>52</v>
      </c>
      <c r="D18" s="9" t="s">
        <v>0</v>
      </c>
      <c r="E18" s="9">
        <v>100</v>
      </c>
      <c r="F18" s="27">
        <v>19.899999999999999</v>
      </c>
      <c r="G18" s="27">
        <f t="shared" si="0"/>
        <v>1989.9999999999998</v>
      </c>
      <c r="H18" s="27">
        <f t="shared" si="1"/>
        <v>159.19999999999999</v>
      </c>
      <c r="I18" s="27">
        <f t="shared" si="2"/>
        <v>2149.1999999999998</v>
      </c>
      <c r="J18" s="27" t="s">
        <v>139</v>
      </c>
      <c r="K18" s="14" t="s">
        <v>131</v>
      </c>
      <c r="L18" s="14">
        <v>10</v>
      </c>
      <c r="M18" s="28">
        <v>12702</v>
      </c>
      <c r="N18" s="55" t="s">
        <v>169</v>
      </c>
      <c r="O18" s="13" t="s">
        <v>116</v>
      </c>
      <c r="P18" s="13">
        <v>10</v>
      </c>
    </row>
    <row r="19" spans="1:16" s="1" customFormat="1" ht="56.25" customHeight="1" x14ac:dyDescent="0.2">
      <c r="A19" s="9" t="s">
        <v>5</v>
      </c>
      <c r="B19" s="8" t="s">
        <v>55</v>
      </c>
      <c r="C19" s="9" t="s">
        <v>52</v>
      </c>
      <c r="D19" s="9" t="s">
        <v>0</v>
      </c>
      <c r="E19" s="9">
        <v>2</v>
      </c>
      <c r="F19" s="27">
        <v>22.7</v>
      </c>
      <c r="G19" s="27">
        <f t="shared" si="0"/>
        <v>45.4</v>
      </c>
      <c r="H19" s="27">
        <f t="shared" si="1"/>
        <v>3.6320000000000001</v>
      </c>
      <c r="I19" s="27">
        <f t="shared" si="2"/>
        <v>49.031999999999996</v>
      </c>
      <c r="J19" s="27" t="s">
        <v>144</v>
      </c>
      <c r="K19" s="14" t="s">
        <v>132</v>
      </c>
      <c r="L19" s="14">
        <v>10</v>
      </c>
      <c r="M19" s="28" t="s">
        <v>140</v>
      </c>
      <c r="N19" s="57">
        <v>4905524850840</v>
      </c>
      <c r="O19" s="13" t="s">
        <v>116</v>
      </c>
      <c r="P19" s="13">
        <v>10</v>
      </c>
    </row>
    <row r="20" spans="1:16" s="1" customFormat="1" ht="84.75" customHeight="1" x14ac:dyDescent="0.2">
      <c r="A20" s="9" t="s">
        <v>6</v>
      </c>
      <c r="B20" s="29" t="s">
        <v>56</v>
      </c>
      <c r="C20" s="9" t="s">
        <v>52</v>
      </c>
      <c r="D20" s="9" t="s">
        <v>0</v>
      </c>
      <c r="E20" s="9">
        <v>2</v>
      </c>
      <c r="F20" s="27">
        <v>14.2</v>
      </c>
      <c r="G20" s="27">
        <f t="shared" si="0"/>
        <v>28.4</v>
      </c>
      <c r="H20" s="27">
        <f t="shared" si="1"/>
        <v>2.2719999999999998</v>
      </c>
      <c r="I20" s="27">
        <f t="shared" si="2"/>
        <v>30.671999999999997</v>
      </c>
      <c r="J20" s="27" t="s">
        <v>141</v>
      </c>
      <c r="K20" s="14" t="s">
        <v>131</v>
      </c>
      <c r="L20" s="14">
        <v>20</v>
      </c>
      <c r="M20" s="28">
        <v>21584</v>
      </c>
      <c r="N20" s="55" t="s">
        <v>170</v>
      </c>
      <c r="O20" s="13" t="s">
        <v>134</v>
      </c>
      <c r="P20" s="13">
        <v>20</v>
      </c>
    </row>
    <row r="21" spans="1:16" s="1" customFormat="1" ht="38.25" x14ac:dyDescent="0.2">
      <c r="A21" s="9" t="s">
        <v>7</v>
      </c>
      <c r="B21" s="8" t="s">
        <v>57</v>
      </c>
      <c r="C21" s="9" t="s">
        <v>52</v>
      </c>
      <c r="D21" s="9" t="s">
        <v>0</v>
      </c>
      <c r="E21" s="9">
        <v>30</v>
      </c>
      <c r="F21" s="27">
        <v>11.7</v>
      </c>
      <c r="G21" s="27">
        <f t="shared" si="0"/>
        <v>351</v>
      </c>
      <c r="H21" s="27">
        <f t="shared" si="1"/>
        <v>28.080000000000002</v>
      </c>
      <c r="I21" s="27">
        <f t="shared" si="2"/>
        <v>379.08</v>
      </c>
      <c r="J21" s="27" t="s">
        <v>142</v>
      </c>
      <c r="K21" s="14" t="s">
        <v>131</v>
      </c>
      <c r="L21" s="14">
        <v>20</v>
      </c>
      <c r="M21" s="28">
        <v>21524</v>
      </c>
      <c r="N21" s="55" t="s">
        <v>171</v>
      </c>
      <c r="O21" s="13" t="s">
        <v>134</v>
      </c>
      <c r="P21" s="13">
        <v>20</v>
      </c>
    </row>
    <row r="22" spans="1:16" s="1" customFormat="1" ht="63" customHeight="1" x14ac:dyDescent="0.2">
      <c r="A22" s="9" t="s">
        <v>8</v>
      </c>
      <c r="B22" s="8" t="s">
        <v>58</v>
      </c>
      <c r="C22" s="9" t="s">
        <v>52</v>
      </c>
      <c r="D22" s="9" t="s">
        <v>0</v>
      </c>
      <c r="E22" s="9">
        <v>130</v>
      </c>
      <c r="F22" s="27">
        <v>4.3</v>
      </c>
      <c r="G22" s="27">
        <f t="shared" si="0"/>
        <v>559</v>
      </c>
      <c r="H22" s="27">
        <f t="shared" si="1"/>
        <v>44.72</v>
      </c>
      <c r="I22" s="27">
        <f t="shared" si="2"/>
        <v>603.72</v>
      </c>
      <c r="J22" s="27" t="s">
        <v>143</v>
      </c>
      <c r="K22" s="14" t="s">
        <v>131</v>
      </c>
      <c r="L22" s="14">
        <v>100</v>
      </c>
      <c r="M22" s="28">
        <v>21597</v>
      </c>
      <c r="N22" s="55" t="s">
        <v>172</v>
      </c>
      <c r="O22" s="13" t="s">
        <v>134</v>
      </c>
      <c r="P22" s="13">
        <v>100</v>
      </c>
    </row>
    <row r="23" spans="1:16" s="1" customFormat="1" ht="38.25" x14ac:dyDescent="0.2">
      <c r="A23" s="9" t="s">
        <v>9</v>
      </c>
      <c r="B23" s="8" t="s">
        <v>59</v>
      </c>
      <c r="C23" s="9" t="s">
        <v>52</v>
      </c>
      <c r="D23" s="9" t="s">
        <v>0</v>
      </c>
      <c r="E23" s="9">
        <v>30</v>
      </c>
      <c r="F23" s="27">
        <v>8</v>
      </c>
      <c r="G23" s="27">
        <f t="shared" si="0"/>
        <v>240</v>
      </c>
      <c r="H23" s="27">
        <f>G23*8%</f>
        <v>19.2</v>
      </c>
      <c r="I23" s="27">
        <f t="shared" si="2"/>
        <v>259.2</v>
      </c>
      <c r="J23" s="27" t="s">
        <v>28</v>
      </c>
      <c r="K23" s="14" t="s">
        <v>129</v>
      </c>
      <c r="L23" s="14">
        <v>5</v>
      </c>
      <c r="M23" s="28" t="s">
        <v>145</v>
      </c>
      <c r="N23" s="57">
        <v>5903002212950</v>
      </c>
      <c r="O23" s="13" t="s">
        <v>116</v>
      </c>
      <c r="P23" s="13">
        <v>10</v>
      </c>
    </row>
    <row r="24" spans="1:16" s="1" customFormat="1" ht="25.5" x14ac:dyDescent="0.2">
      <c r="A24" s="9" t="s">
        <v>10</v>
      </c>
      <c r="B24" s="29" t="s">
        <v>60</v>
      </c>
      <c r="C24" s="9" t="s">
        <v>52</v>
      </c>
      <c r="D24" s="9" t="s">
        <v>0</v>
      </c>
      <c r="E24" s="9">
        <v>2</v>
      </c>
      <c r="F24" s="27">
        <v>1.8</v>
      </c>
      <c r="G24" s="27">
        <f t="shared" si="0"/>
        <v>3.6</v>
      </c>
      <c r="H24" s="27">
        <f t="shared" si="1"/>
        <v>0.28800000000000003</v>
      </c>
      <c r="I24" s="27">
        <f t="shared" si="2"/>
        <v>3.8879999999999999</v>
      </c>
      <c r="J24" s="27" t="s">
        <v>146</v>
      </c>
      <c r="K24" s="14" t="s">
        <v>129</v>
      </c>
      <c r="L24" s="14">
        <v>10</v>
      </c>
      <c r="M24" s="28" t="s">
        <v>147</v>
      </c>
      <c r="N24" s="57">
        <v>5903002211113</v>
      </c>
      <c r="O24" s="13" t="s">
        <v>116</v>
      </c>
      <c r="P24" s="13">
        <v>10</v>
      </c>
    </row>
    <row r="25" spans="1:16" s="1" customFormat="1" ht="30" customHeight="1" x14ac:dyDescent="0.2">
      <c r="A25" s="9" t="s">
        <v>11</v>
      </c>
      <c r="B25" s="8" t="s">
        <v>61</v>
      </c>
      <c r="C25" s="9" t="s">
        <v>52</v>
      </c>
      <c r="D25" s="9" t="s">
        <v>0</v>
      </c>
      <c r="E25" s="9">
        <v>1300</v>
      </c>
      <c r="F25" s="27">
        <v>3.8</v>
      </c>
      <c r="G25" s="27">
        <f t="shared" si="0"/>
        <v>4940</v>
      </c>
      <c r="H25" s="27">
        <f t="shared" si="1"/>
        <v>395.2</v>
      </c>
      <c r="I25" s="27">
        <f t="shared" si="2"/>
        <v>5335.2</v>
      </c>
      <c r="J25" s="27" t="s">
        <v>148</v>
      </c>
      <c r="K25" s="14" t="s">
        <v>129</v>
      </c>
      <c r="L25" s="14">
        <v>5</v>
      </c>
      <c r="M25" s="28" t="s">
        <v>149</v>
      </c>
      <c r="N25" s="57">
        <v>5903002212936</v>
      </c>
      <c r="O25" s="13" t="s">
        <v>116</v>
      </c>
      <c r="P25" s="13">
        <v>5</v>
      </c>
    </row>
    <row r="26" spans="1:16" s="1" customFormat="1" ht="58.5" customHeight="1" x14ac:dyDescent="0.2">
      <c r="A26" s="9" t="s">
        <v>12</v>
      </c>
      <c r="B26" s="8" t="s">
        <v>62</v>
      </c>
      <c r="C26" s="9" t="s">
        <v>52</v>
      </c>
      <c r="D26" s="9" t="s">
        <v>63</v>
      </c>
      <c r="E26" s="9">
        <v>200</v>
      </c>
      <c r="F26" s="27">
        <v>6</v>
      </c>
      <c r="G26" s="27">
        <f t="shared" si="0"/>
        <v>1200</v>
      </c>
      <c r="H26" s="27">
        <f t="shared" si="1"/>
        <v>96</v>
      </c>
      <c r="I26" s="27">
        <f t="shared" si="2"/>
        <v>1296</v>
      </c>
      <c r="J26" s="27" t="s">
        <v>150</v>
      </c>
      <c r="K26" s="14" t="s">
        <v>131</v>
      </c>
      <c r="L26" s="14">
        <v>50</v>
      </c>
      <c r="M26" s="28">
        <v>35520</v>
      </c>
      <c r="N26" s="57" t="s">
        <v>151</v>
      </c>
      <c r="O26" s="13" t="s">
        <v>134</v>
      </c>
      <c r="P26" s="13">
        <v>50</v>
      </c>
    </row>
    <row r="27" spans="1:16" s="1" customFormat="1" ht="38.25" x14ac:dyDescent="0.2">
      <c r="A27" s="9" t="s">
        <v>13</v>
      </c>
      <c r="B27" s="8" t="s">
        <v>64</v>
      </c>
      <c r="C27" s="9" t="s">
        <v>52</v>
      </c>
      <c r="D27" s="9" t="s">
        <v>65</v>
      </c>
      <c r="E27" s="9">
        <v>150</v>
      </c>
      <c r="F27" s="30">
        <v>3.5</v>
      </c>
      <c r="G27" s="27">
        <f t="shared" si="0"/>
        <v>525</v>
      </c>
      <c r="H27" s="27">
        <f t="shared" si="1"/>
        <v>42</v>
      </c>
      <c r="I27" s="27">
        <f t="shared" si="2"/>
        <v>567</v>
      </c>
      <c r="J27" s="27" t="s">
        <v>152</v>
      </c>
      <c r="K27" s="14" t="s">
        <v>129</v>
      </c>
      <c r="L27" s="14">
        <v>10</v>
      </c>
      <c r="M27" s="28" t="s">
        <v>153</v>
      </c>
      <c r="N27" s="57">
        <v>5903002212943</v>
      </c>
      <c r="O27" s="13" t="s">
        <v>116</v>
      </c>
      <c r="P27" s="13">
        <v>10</v>
      </c>
    </row>
    <row r="28" spans="1:16" s="1" customFormat="1" ht="38.25" x14ac:dyDescent="0.2">
      <c r="A28" s="9" t="s">
        <v>14</v>
      </c>
      <c r="B28" s="8" t="s">
        <v>66</v>
      </c>
      <c r="C28" s="9" t="s">
        <v>52</v>
      </c>
      <c r="D28" s="9" t="s">
        <v>0</v>
      </c>
      <c r="E28" s="9">
        <v>2</v>
      </c>
      <c r="F28" s="30">
        <v>11</v>
      </c>
      <c r="G28" s="27">
        <f t="shared" si="0"/>
        <v>22</v>
      </c>
      <c r="H28" s="27">
        <f t="shared" si="1"/>
        <v>1.76</v>
      </c>
      <c r="I28" s="27">
        <f t="shared" si="2"/>
        <v>23.76</v>
      </c>
      <c r="J28" s="27" t="s">
        <v>154</v>
      </c>
      <c r="K28" s="14" t="s">
        <v>131</v>
      </c>
      <c r="L28" s="14">
        <v>50</v>
      </c>
      <c r="M28" s="28">
        <v>21570</v>
      </c>
      <c r="N28" s="57" t="s">
        <v>176</v>
      </c>
      <c r="O28" s="13" t="s">
        <v>134</v>
      </c>
      <c r="P28" s="13">
        <v>50</v>
      </c>
    </row>
    <row r="29" spans="1:16" s="1" customFormat="1" ht="38.25" x14ac:dyDescent="0.2">
      <c r="A29" s="9" t="s">
        <v>17</v>
      </c>
      <c r="B29" s="29" t="s">
        <v>67</v>
      </c>
      <c r="C29" s="9" t="s">
        <v>52</v>
      </c>
      <c r="D29" s="9" t="s">
        <v>0</v>
      </c>
      <c r="E29" s="48">
        <v>1</v>
      </c>
      <c r="F29" s="30">
        <v>3.9</v>
      </c>
      <c r="G29" s="27">
        <f t="shared" si="0"/>
        <v>3.9</v>
      </c>
      <c r="H29" s="27">
        <f>G29*8%</f>
        <v>0.312</v>
      </c>
      <c r="I29" s="27">
        <f t="shared" si="2"/>
        <v>4.2119999999999997</v>
      </c>
      <c r="J29" s="27" t="s">
        <v>161</v>
      </c>
      <c r="K29" s="14" t="s">
        <v>167</v>
      </c>
      <c r="L29" s="14">
        <v>5</v>
      </c>
      <c r="M29" s="28" t="s">
        <v>168</v>
      </c>
      <c r="N29" s="57">
        <v>5903076221476</v>
      </c>
      <c r="O29" s="13" t="s">
        <v>116</v>
      </c>
      <c r="P29" s="13">
        <v>5</v>
      </c>
    </row>
    <row r="30" spans="1:16" s="1" customFormat="1" ht="38.25" x14ac:dyDescent="0.2">
      <c r="A30" s="9" t="s">
        <v>18</v>
      </c>
      <c r="B30" s="29" t="s">
        <v>68</v>
      </c>
      <c r="C30" s="9" t="s">
        <v>52</v>
      </c>
      <c r="D30" s="9" t="s">
        <v>0</v>
      </c>
      <c r="E30" s="9">
        <v>100</v>
      </c>
      <c r="F30" s="30">
        <v>65</v>
      </c>
      <c r="G30" s="27">
        <f t="shared" si="0"/>
        <v>6500</v>
      </c>
      <c r="H30" s="27">
        <f>G30*23%</f>
        <v>1495</v>
      </c>
      <c r="I30" s="27">
        <f t="shared" si="2"/>
        <v>7995</v>
      </c>
      <c r="J30" s="29" t="s">
        <v>68</v>
      </c>
      <c r="K30" s="14" t="s">
        <v>133</v>
      </c>
      <c r="L30" s="14">
        <v>5</v>
      </c>
      <c r="M30" s="28" t="s">
        <v>155</v>
      </c>
      <c r="N30" s="57" t="s">
        <v>177</v>
      </c>
      <c r="O30" s="13" t="s">
        <v>135</v>
      </c>
      <c r="P30" s="13">
        <v>5</v>
      </c>
    </row>
    <row r="31" spans="1:16" s="1" customFormat="1" ht="25.5" x14ac:dyDescent="0.2">
      <c r="A31" s="9" t="s">
        <v>19</v>
      </c>
      <c r="B31" s="29" t="s">
        <v>69</v>
      </c>
      <c r="C31" s="9" t="s">
        <v>52</v>
      </c>
      <c r="D31" s="9" t="s">
        <v>0</v>
      </c>
      <c r="E31" s="9">
        <v>10</v>
      </c>
      <c r="F31" s="30">
        <v>13.7</v>
      </c>
      <c r="G31" s="27">
        <f t="shared" si="0"/>
        <v>137</v>
      </c>
      <c r="H31" s="27">
        <f t="shared" ref="H31:H35" si="3">G31*8%</f>
        <v>10.96</v>
      </c>
      <c r="I31" s="27">
        <f t="shared" si="2"/>
        <v>147.96</v>
      </c>
      <c r="J31" s="29" t="s">
        <v>69</v>
      </c>
      <c r="K31" s="31" t="s">
        <v>131</v>
      </c>
      <c r="L31" s="31">
        <v>5</v>
      </c>
      <c r="M31" s="28">
        <v>53215</v>
      </c>
      <c r="N31" s="57" t="s">
        <v>178</v>
      </c>
      <c r="O31" s="13" t="s">
        <v>116</v>
      </c>
      <c r="P31" s="13">
        <v>5</v>
      </c>
    </row>
    <row r="32" spans="1:16" s="1" customFormat="1" ht="25.5" x14ac:dyDescent="0.2">
      <c r="A32" s="32" t="s">
        <v>20</v>
      </c>
      <c r="B32" s="33" t="s">
        <v>70</v>
      </c>
      <c r="C32" s="9" t="s">
        <v>52</v>
      </c>
      <c r="D32" s="9" t="s">
        <v>0</v>
      </c>
      <c r="E32" s="9">
        <v>10</v>
      </c>
      <c r="F32" s="30">
        <v>2.5</v>
      </c>
      <c r="G32" s="27">
        <f t="shared" si="0"/>
        <v>25</v>
      </c>
      <c r="H32" s="27">
        <f t="shared" si="3"/>
        <v>2</v>
      </c>
      <c r="I32" s="27">
        <f t="shared" si="2"/>
        <v>27</v>
      </c>
      <c r="J32" s="34" t="s">
        <v>156</v>
      </c>
      <c r="K32" s="35" t="s">
        <v>129</v>
      </c>
      <c r="L32" s="35">
        <v>10</v>
      </c>
      <c r="M32" s="36" t="s">
        <v>157</v>
      </c>
      <c r="N32" s="57">
        <v>5903002211380</v>
      </c>
      <c r="O32" s="13" t="s">
        <v>116</v>
      </c>
      <c r="P32" s="13">
        <v>10</v>
      </c>
    </row>
    <row r="33" spans="1:16" s="1" customFormat="1" ht="57.75" customHeight="1" x14ac:dyDescent="0.2">
      <c r="A33" s="32" t="s">
        <v>21</v>
      </c>
      <c r="B33" s="33" t="s">
        <v>71</v>
      </c>
      <c r="C33" s="9" t="s">
        <v>52</v>
      </c>
      <c r="D33" s="9" t="s">
        <v>0</v>
      </c>
      <c r="E33" s="9">
        <v>120</v>
      </c>
      <c r="F33" s="30">
        <v>49</v>
      </c>
      <c r="G33" s="27">
        <f t="shared" si="0"/>
        <v>5880</v>
      </c>
      <c r="H33" s="27">
        <f t="shared" si="3"/>
        <v>470.40000000000003</v>
      </c>
      <c r="I33" s="27">
        <f t="shared" si="2"/>
        <v>6350.4</v>
      </c>
      <c r="J33" s="34" t="s">
        <v>165</v>
      </c>
      <c r="K33" s="35" t="s">
        <v>132</v>
      </c>
      <c r="L33" s="35">
        <v>10</v>
      </c>
      <c r="M33" s="37" t="s">
        <v>159</v>
      </c>
      <c r="N33" s="57" t="s">
        <v>173</v>
      </c>
      <c r="O33" s="13" t="s">
        <v>116</v>
      </c>
      <c r="P33" s="13">
        <v>10</v>
      </c>
    </row>
    <row r="34" spans="1:16" s="1" customFormat="1" ht="38.25" x14ac:dyDescent="0.2">
      <c r="A34" s="32" t="s">
        <v>22</v>
      </c>
      <c r="B34" s="38" t="s">
        <v>72</v>
      </c>
      <c r="C34" s="9" t="s">
        <v>52</v>
      </c>
      <c r="D34" s="9" t="s">
        <v>0</v>
      </c>
      <c r="E34" s="9">
        <v>5</v>
      </c>
      <c r="F34" s="30">
        <v>8</v>
      </c>
      <c r="G34" s="27">
        <f t="shared" si="0"/>
        <v>40</v>
      </c>
      <c r="H34" s="27">
        <f t="shared" si="3"/>
        <v>3.2</v>
      </c>
      <c r="I34" s="27">
        <f t="shared" si="2"/>
        <v>43.2</v>
      </c>
      <c r="J34" s="34" t="s">
        <v>164</v>
      </c>
      <c r="K34" s="35" t="s">
        <v>131</v>
      </c>
      <c r="L34" s="35">
        <v>10</v>
      </c>
      <c r="M34" s="36">
        <v>21585</v>
      </c>
      <c r="N34" s="57" t="s">
        <v>176</v>
      </c>
      <c r="O34" s="13" t="s">
        <v>116</v>
      </c>
      <c r="P34" s="13">
        <v>10</v>
      </c>
    </row>
    <row r="35" spans="1:16" s="1" customFormat="1" ht="53.25" customHeight="1" x14ac:dyDescent="0.2">
      <c r="A35" s="32" t="s">
        <v>23</v>
      </c>
      <c r="B35" s="38" t="s">
        <v>73</v>
      </c>
      <c r="C35" s="9" t="s">
        <v>52</v>
      </c>
      <c r="D35" s="9" t="s">
        <v>0</v>
      </c>
      <c r="E35" s="9">
        <v>5</v>
      </c>
      <c r="F35" s="30">
        <v>49</v>
      </c>
      <c r="G35" s="27">
        <f t="shared" si="0"/>
        <v>245</v>
      </c>
      <c r="H35" s="27">
        <f t="shared" si="3"/>
        <v>19.600000000000001</v>
      </c>
      <c r="I35" s="27">
        <f t="shared" si="2"/>
        <v>264.60000000000002</v>
      </c>
      <c r="J35" s="34" t="s">
        <v>166</v>
      </c>
      <c r="K35" s="35" t="s">
        <v>132</v>
      </c>
      <c r="L35" s="35">
        <v>10</v>
      </c>
      <c r="M35" s="37" t="s">
        <v>160</v>
      </c>
      <c r="N35" s="57" t="s">
        <v>174</v>
      </c>
      <c r="O35" s="13" t="s">
        <v>116</v>
      </c>
      <c r="P35" s="13">
        <v>10</v>
      </c>
    </row>
    <row r="36" spans="1:16" s="1" customFormat="1" ht="38.25" x14ac:dyDescent="0.2">
      <c r="A36" s="32" t="s">
        <v>24</v>
      </c>
      <c r="B36" s="38" t="s">
        <v>74</v>
      </c>
      <c r="C36" s="9" t="s">
        <v>52</v>
      </c>
      <c r="D36" s="9" t="s">
        <v>0</v>
      </c>
      <c r="E36" s="9">
        <v>5</v>
      </c>
      <c r="F36" s="30">
        <v>1.6</v>
      </c>
      <c r="G36" s="27">
        <f t="shared" si="0"/>
        <v>8</v>
      </c>
      <c r="H36" s="27">
        <f>G36*23%</f>
        <v>1.84</v>
      </c>
      <c r="I36" s="27">
        <f t="shared" si="2"/>
        <v>9.84</v>
      </c>
      <c r="J36" s="34" t="s">
        <v>161</v>
      </c>
      <c r="K36" s="35" t="s">
        <v>162</v>
      </c>
      <c r="L36" s="35">
        <v>10</v>
      </c>
      <c r="M36" s="36" t="s">
        <v>163</v>
      </c>
      <c r="N36" s="57" t="s">
        <v>175</v>
      </c>
      <c r="O36" s="13" t="s">
        <v>135</v>
      </c>
      <c r="P36" s="13">
        <v>10</v>
      </c>
    </row>
    <row r="37" spans="1:16" s="1" customFormat="1" ht="38.25" x14ac:dyDescent="0.2">
      <c r="A37" s="32" t="s">
        <v>25</v>
      </c>
      <c r="B37" s="33" t="s">
        <v>75</v>
      </c>
      <c r="C37" s="9" t="s">
        <v>52</v>
      </c>
      <c r="D37" s="9" t="s">
        <v>0</v>
      </c>
      <c r="E37" s="9">
        <v>50</v>
      </c>
      <c r="F37" s="30">
        <v>1.6</v>
      </c>
      <c r="G37" s="27">
        <f t="shared" si="0"/>
        <v>80</v>
      </c>
      <c r="H37" s="27">
        <f>G37*23%</f>
        <v>18.400000000000002</v>
      </c>
      <c r="I37" s="27">
        <f t="shared" si="2"/>
        <v>98.4</v>
      </c>
      <c r="J37" s="39" t="s">
        <v>161</v>
      </c>
      <c r="K37" s="40" t="s">
        <v>162</v>
      </c>
      <c r="L37" s="40">
        <v>10</v>
      </c>
      <c r="M37" s="28" t="s">
        <v>163</v>
      </c>
      <c r="N37" s="57" t="s">
        <v>175</v>
      </c>
      <c r="O37" s="13" t="s">
        <v>135</v>
      </c>
      <c r="P37" s="13">
        <v>10</v>
      </c>
    </row>
    <row r="38" spans="1:16" s="1" customFormat="1" ht="12.75" x14ac:dyDescent="0.2">
      <c r="A38" s="54" t="s">
        <v>76</v>
      </c>
      <c r="B38" s="54"/>
      <c r="C38" s="54"/>
      <c r="D38" s="54"/>
      <c r="E38" s="54"/>
      <c r="F38" s="54"/>
      <c r="G38" s="41">
        <f>SUM(G16:G37)</f>
        <v>23215.3</v>
      </c>
      <c r="H38" s="42">
        <f>SUM(H16:H37)</f>
        <v>2845.424</v>
      </c>
      <c r="I38" s="43">
        <f>SUM(I16:I37)</f>
        <v>26060.724000000002</v>
      </c>
      <c r="J38" s="44"/>
    </row>
    <row r="39" spans="1:16" s="1" customFormat="1" ht="12.75" x14ac:dyDescent="0.2">
      <c r="A39" s="45"/>
      <c r="B39" s="50"/>
      <c r="C39" s="45"/>
      <c r="D39" s="45"/>
      <c r="E39" s="45"/>
      <c r="F39" s="18"/>
      <c r="G39" s="18"/>
      <c r="H39" s="18"/>
      <c r="I39" s="18"/>
      <c r="J39" s="18"/>
    </row>
    <row r="40" spans="1:16" s="1" customFormat="1" ht="25.5" x14ac:dyDescent="0.2">
      <c r="A40" s="21"/>
      <c r="B40" s="49" t="s">
        <v>77</v>
      </c>
      <c r="C40" s="21"/>
      <c r="D40" s="21"/>
      <c r="E40" s="21"/>
      <c r="F40" s="23"/>
      <c r="G40" s="24"/>
      <c r="H40" s="24"/>
      <c r="I40" s="24"/>
      <c r="J40" s="24"/>
    </row>
    <row r="41" spans="1:16" s="1" customFormat="1" ht="12.75" x14ac:dyDescent="0.2">
      <c r="A41" s="21"/>
      <c r="B41" s="49"/>
      <c r="C41" s="21"/>
      <c r="D41" s="21"/>
      <c r="E41" s="21"/>
      <c r="F41" s="23"/>
      <c r="G41" s="24"/>
      <c r="H41" s="24"/>
      <c r="I41" s="24"/>
      <c r="J41" s="24"/>
    </row>
    <row r="42" spans="1:16" s="1" customFormat="1" ht="12.75" x14ac:dyDescent="0.2">
      <c r="A42" s="21"/>
      <c r="B42" s="49"/>
      <c r="C42" s="21"/>
      <c r="D42" s="21"/>
      <c r="E42" s="21"/>
      <c r="F42" s="23"/>
      <c r="G42" s="24"/>
      <c r="H42" s="24"/>
      <c r="I42" s="24"/>
      <c r="J42" s="24"/>
    </row>
    <row r="43" spans="1:16" s="1" customFormat="1" ht="12.75" x14ac:dyDescent="0.2">
      <c r="A43" s="21"/>
      <c r="B43" s="49" t="s">
        <v>78</v>
      </c>
      <c r="C43" s="21"/>
      <c r="D43" s="21"/>
      <c r="E43" s="21"/>
      <c r="F43" s="23"/>
      <c r="G43" s="24"/>
      <c r="H43" s="24"/>
      <c r="I43" s="24"/>
      <c r="J43" s="24"/>
    </row>
    <row r="44" spans="1:16" s="1" customFormat="1" ht="12.75" x14ac:dyDescent="0.2">
      <c r="A44" s="21"/>
      <c r="B44" s="49" t="s">
        <v>79</v>
      </c>
      <c r="C44" s="21"/>
      <c r="D44" s="21"/>
      <c r="E44" s="21"/>
      <c r="F44" s="23"/>
      <c r="G44" s="24"/>
      <c r="H44" s="24"/>
      <c r="I44" s="24"/>
      <c r="J44" s="24"/>
    </row>
    <row r="45" spans="1:16" s="1" customFormat="1" ht="12.75" x14ac:dyDescent="0.2">
      <c r="A45" s="21"/>
      <c r="B45" s="49"/>
      <c r="C45" s="21"/>
      <c r="D45" s="21"/>
      <c r="E45" s="21"/>
      <c r="F45" s="23"/>
      <c r="G45" s="24"/>
      <c r="H45" s="24"/>
      <c r="I45" s="24"/>
      <c r="J45" s="24"/>
    </row>
    <row r="46" spans="1:16" s="1" customFormat="1" ht="12.75" x14ac:dyDescent="0.2">
      <c r="B46" s="51"/>
      <c r="F46" s="46"/>
      <c r="G46" s="47"/>
      <c r="H46" s="47"/>
      <c r="I46" s="47"/>
      <c r="J46" s="47"/>
    </row>
    <row r="47" spans="1:16" s="1" customFormat="1" ht="12.75" x14ac:dyDescent="0.2">
      <c r="B47" s="51"/>
    </row>
    <row r="48" spans="1:16" s="1" customFormat="1" ht="12.75" x14ac:dyDescent="0.2">
      <c r="B48" s="51"/>
    </row>
  </sheetData>
  <mergeCells count="1">
    <mergeCell ref="A38:F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71224-705C-4D7A-9961-1F7B0D40B4D7}">
  <dimension ref="A1:P37"/>
  <sheetViews>
    <sheetView topLeftCell="B11" workbookViewId="0">
      <selection activeCell="C20" sqref="C20"/>
    </sheetView>
  </sheetViews>
  <sheetFormatPr defaultRowHeight="15" x14ac:dyDescent="0.25"/>
  <cols>
    <col min="2" max="2" width="61.42578125" customWidth="1"/>
    <col min="7" max="7" width="12.42578125" customWidth="1"/>
    <col min="8" max="8" width="11.7109375" customWidth="1"/>
    <col min="10" max="10" width="25.7109375" customWidth="1"/>
    <col min="11" max="11" width="18.7109375" customWidth="1"/>
    <col min="12" max="12" width="13.5703125" customWidth="1"/>
    <col min="13" max="13" width="23.28515625" customWidth="1"/>
    <col min="14" max="14" width="18" customWidth="1"/>
    <col min="16" max="16" width="10.5703125" customWidth="1"/>
  </cols>
  <sheetData>
    <row r="1" spans="1:16" s="1" customFormat="1" ht="12.75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6" s="1" customFormat="1" ht="12.75" x14ac:dyDescent="0.2">
      <c r="A2" s="21"/>
      <c r="B2" s="21"/>
      <c r="C2" s="22" t="s">
        <v>32</v>
      </c>
      <c r="D2" s="21"/>
      <c r="E2" s="21"/>
      <c r="F2" s="21"/>
      <c r="G2" s="21"/>
      <c r="H2" s="21"/>
      <c r="I2" s="21"/>
      <c r="J2" s="21"/>
      <c r="K2" s="21"/>
    </row>
    <row r="3" spans="1:16" s="1" customFormat="1" ht="12.75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6" s="1" customFormat="1" ht="12.75" x14ac:dyDescent="0.2">
      <c r="A4" s="21"/>
      <c r="B4" s="21" t="s">
        <v>33</v>
      </c>
      <c r="C4" s="21" t="s">
        <v>125</v>
      </c>
      <c r="D4" s="21"/>
      <c r="E4" s="21"/>
      <c r="F4" s="21"/>
      <c r="G4" s="21"/>
      <c r="H4" s="21"/>
      <c r="I4" s="21"/>
      <c r="J4" s="21"/>
      <c r="K4" s="21"/>
    </row>
    <row r="5" spans="1:16" s="1" customFormat="1" ht="12.75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6" s="1" customFormat="1" ht="12.75" x14ac:dyDescent="0.2">
      <c r="A6" s="21"/>
      <c r="B6" s="21" t="s">
        <v>34</v>
      </c>
      <c r="C6" s="21" t="s">
        <v>126</v>
      </c>
      <c r="D6" s="21"/>
      <c r="E6" s="21"/>
      <c r="F6" s="21"/>
      <c r="G6" s="21"/>
      <c r="H6" s="21"/>
      <c r="I6" s="21"/>
      <c r="J6" s="21"/>
      <c r="K6" s="21"/>
    </row>
    <row r="7" spans="1:16" s="1" customFormat="1" ht="12.75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6" s="1" customFormat="1" ht="12.75" x14ac:dyDescent="0.2">
      <c r="A8" s="21"/>
      <c r="B8" s="21" t="s">
        <v>127</v>
      </c>
      <c r="C8" s="21"/>
      <c r="D8" s="21"/>
      <c r="E8" s="21" t="s">
        <v>128</v>
      </c>
      <c r="F8" s="21"/>
      <c r="G8" s="21"/>
      <c r="H8" s="21"/>
      <c r="I8" s="21"/>
      <c r="J8" s="21"/>
      <c r="K8" s="21"/>
    </row>
    <row r="9" spans="1:16" s="1" customFormat="1" ht="12.75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6" s="1" customFormat="1" ht="12.75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</row>
    <row r="11" spans="1:16" s="1" customFormat="1" ht="12.75" x14ac:dyDescent="0.2">
      <c r="A11" s="21"/>
      <c r="B11" s="21" t="s">
        <v>35</v>
      </c>
      <c r="C11" s="21"/>
      <c r="D11" s="21"/>
      <c r="E11" s="21"/>
      <c r="F11" s="21"/>
      <c r="G11" s="21"/>
      <c r="H11" s="21"/>
      <c r="I11" s="21"/>
      <c r="J11" s="21"/>
      <c r="K11" s="21"/>
    </row>
    <row r="12" spans="1:16" s="1" customFormat="1" ht="12.75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6" s="1" customFormat="1" ht="12.75" x14ac:dyDescent="0.2">
      <c r="A13" s="21"/>
      <c r="B13" s="21"/>
      <c r="C13" s="21"/>
      <c r="D13" s="21"/>
      <c r="E13" s="21"/>
      <c r="F13" s="21"/>
      <c r="G13" s="21"/>
      <c r="H13" s="20" t="s">
        <v>80</v>
      </c>
      <c r="I13" s="21"/>
      <c r="J13" s="21"/>
      <c r="K13" s="21"/>
    </row>
    <row r="14" spans="1:16" s="1" customFormat="1" ht="38.25" x14ac:dyDescent="0.2">
      <c r="A14" s="4" t="s">
        <v>1</v>
      </c>
      <c r="B14" s="4" t="s">
        <v>36</v>
      </c>
      <c r="C14" s="4" t="s">
        <v>37</v>
      </c>
      <c r="D14" s="4" t="s">
        <v>38</v>
      </c>
      <c r="E14" s="4" t="s">
        <v>39</v>
      </c>
      <c r="F14" s="4" t="s">
        <v>40</v>
      </c>
      <c r="G14" s="4" t="s">
        <v>41</v>
      </c>
      <c r="H14" s="4" t="s">
        <v>42</v>
      </c>
      <c r="I14" s="4" t="s">
        <v>43</v>
      </c>
      <c r="J14" s="4" t="s">
        <v>81</v>
      </c>
      <c r="K14" s="5" t="s">
        <v>82</v>
      </c>
      <c r="L14" s="4" t="s">
        <v>46</v>
      </c>
      <c r="M14" s="6" t="s">
        <v>83</v>
      </c>
      <c r="N14" s="6" t="s">
        <v>84</v>
      </c>
      <c r="O14" s="6" t="s">
        <v>85</v>
      </c>
      <c r="P14" s="6" t="s">
        <v>86</v>
      </c>
    </row>
    <row r="15" spans="1:16" s="1" customFormat="1" ht="25.5" x14ac:dyDescent="0.2">
      <c r="A15" s="7" t="s">
        <v>2</v>
      </c>
      <c r="B15" s="8" t="s">
        <v>87</v>
      </c>
      <c r="C15" s="9" t="s">
        <v>88</v>
      </c>
      <c r="D15" s="9" t="s">
        <v>89</v>
      </c>
      <c r="E15" s="9">
        <v>1800</v>
      </c>
      <c r="F15" s="2">
        <v>11</v>
      </c>
      <c r="G15" s="10">
        <f>F15*E15</f>
        <v>19800</v>
      </c>
      <c r="H15" s="10">
        <f>G15*8%</f>
        <v>1584</v>
      </c>
      <c r="I15" s="10">
        <f>G15+H15</f>
        <v>21384</v>
      </c>
      <c r="J15" s="11" t="s">
        <v>120</v>
      </c>
      <c r="K15" s="12" t="s">
        <v>103</v>
      </c>
      <c r="L15" s="13">
        <v>50</v>
      </c>
      <c r="M15" s="14" t="s">
        <v>106</v>
      </c>
      <c r="N15" s="52">
        <v>5908212624104</v>
      </c>
      <c r="O15" s="14" t="s">
        <v>116</v>
      </c>
      <c r="P15" s="14">
        <v>30</v>
      </c>
    </row>
    <row r="16" spans="1:16" s="1" customFormat="1" ht="38.25" x14ac:dyDescent="0.2">
      <c r="A16" s="7" t="s">
        <v>3</v>
      </c>
      <c r="B16" s="8" t="s">
        <v>90</v>
      </c>
      <c r="C16" s="9" t="s">
        <v>88</v>
      </c>
      <c r="D16" s="9" t="s">
        <v>0</v>
      </c>
      <c r="E16" s="9">
        <v>4</v>
      </c>
      <c r="F16" s="2">
        <v>240</v>
      </c>
      <c r="G16" s="10">
        <f t="shared" ref="G16:G27" si="0">F16*E16</f>
        <v>960</v>
      </c>
      <c r="H16" s="10">
        <f t="shared" ref="H16:H27" si="1">G16*8%</f>
        <v>76.8</v>
      </c>
      <c r="I16" s="10">
        <f t="shared" ref="I16:I27" si="2">G16+H16</f>
        <v>1036.8</v>
      </c>
      <c r="J16" s="11" t="s">
        <v>29</v>
      </c>
      <c r="K16" s="12" t="s">
        <v>104</v>
      </c>
      <c r="L16" s="13">
        <v>1</v>
      </c>
      <c r="M16" s="14" t="s">
        <v>110</v>
      </c>
      <c r="N16" s="52">
        <v>5901297217834</v>
      </c>
      <c r="O16" s="14" t="s">
        <v>117</v>
      </c>
      <c r="P16" s="14">
        <v>1</v>
      </c>
    </row>
    <row r="17" spans="1:16" s="1" customFormat="1" ht="38.25" x14ac:dyDescent="0.2">
      <c r="A17" s="7" t="s">
        <v>4</v>
      </c>
      <c r="B17" s="8" t="s">
        <v>91</v>
      </c>
      <c r="C17" s="9" t="s">
        <v>88</v>
      </c>
      <c r="D17" s="9" t="s">
        <v>0</v>
      </c>
      <c r="E17" s="9">
        <v>4</v>
      </c>
      <c r="F17" s="2">
        <v>240</v>
      </c>
      <c r="G17" s="10">
        <f t="shared" si="0"/>
        <v>960</v>
      </c>
      <c r="H17" s="10">
        <f t="shared" si="1"/>
        <v>76.8</v>
      </c>
      <c r="I17" s="10">
        <f t="shared" si="2"/>
        <v>1036.8</v>
      </c>
      <c r="J17" s="11" t="s">
        <v>30</v>
      </c>
      <c r="K17" s="12" t="s">
        <v>104</v>
      </c>
      <c r="L17" s="13">
        <v>1</v>
      </c>
      <c r="M17" s="14" t="s">
        <v>111</v>
      </c>
      <c r="N17" s="53" t="s">
        <v>158</v>
      </c>
      <c r="O17" s="14" t="s">
        <v>117</v>
      </c>
      <c r="P17" s="14">
        <v>1</v>
      </c>
    </row>
    <row r="18" spans="1:16" s="1" customFormat="1" ht="25.5" x14ac:dyDescent="0.2">
      <c r="A18" s="7" t="s">
        <v>5</v>
      </c>
      <c r="B18" s="8" t="s">
        <v>92</v>
      </c>
      <c r="C18" s="9" t="s">
        <v>88</v>
      </c>
      <c r="D18" s="9" t="s">
        <v>89</v>
      </c>
      <c r="E18" s="9">
        <v>4</v>
      </c>
      <c r="F18" s="2">
        <v>59</v>
      </c>
      <c r="G18" s="10">
        <f t="shared" si="0"/>
        <v>236</v>
      </c>
      <c r="H18" s="10">
        <f t="shared" si="1"/>
        <v>18.88</v>
      </c>
      <c r="I18" s="10">
        <f t="shared" si="2"/>
        <v>254.88</v>
      </c>
      <c r="J18" s="11" t="s">
        <v>121</v>
      </c>
      <c r="K18" s="12" t="s">
        <v>103</v>
      </c>
      <c r="L18" s="13">
        <v>4</v>
      </c>
      <c r="M18" s="14" t="s">
        <v>112</v>
      </c>
      <c r="N18" s="52">
        <v>5908212624173</v>
      </c>
      <c r="O18" s="14" t="s">
        <v>116</v>
      </c>
      <c r="P18" s="14">
        <v>4</v>
      </c>
    </row>
    <row r="19" spans="1:16" s="1" customFormat="1" ht="38.25" x14ac:dyDescent="0.2">
      <c r="A19" s="7" t="s">
        <v>6</v>
      </c>
      <c r="B19" s="8" t="s">
        <v>93</v>
      </c>
      <c r="C19" s="9" t="s">
        <v>88</v>
      </c>
      <c r="D19" s="9" t="s">
        <v>89</v>
      </c>
      <c r="E19" s="9">
        <v>200</v>
      </c>
      <c r="F19" s="2">
        <v>9.5</v>
      </c>
      <c r="G19" s="10">
        <f t="shared" si="0"/>
        <v>1900</v>
      </c>
      <c r="H19" s="10">
        <f t="shared" si="1"/>
        <v>152</v>
      </c>
      <c r="I19" s="10">
        <f t="shared" si="2"/>
        <v>2052</v>
      </c>
      <c r="J19" s="11" t="s">
        <v>120</v>
      </c>
      <c r="K19" s="12" t="s">
        <v>103</v>
      </c>
      <c r="L19" s="13">
        <v>50</v>
      </c>
      <c r="M19" s="14" t="s">
        <v>107</v>
      </c>
      <c r="N19" s="52">
        <v>5908212623336</v>
      </c>
      <c r="O19" s="14" t="s">
        <v>116</v>
      </c>
      <c r="P19" s="14">
        <v>40</v>
      </c>
    </row>
    <row r="20" spans="1:16" s="1" customFormat="1" ht="93" customHeight="1" x14ac:dyDescent="0.2">
      <c r="A20" s="7" t="s">
        <v>7</v>
      </c>
      <c r="B20" s="8" t="s">
        <v>94</v>
      </c>
      <c r="C20" s="9" t="s">
        <v>88</v>
      </c>
      <c r="D20" s="9" t="s">
        <v>89</v>
      </c>
      <c r="E20" s="9">
        <v>3</v>
      </c>
      <c r="F20" s="2">
        <v>59</v>
      </c>
      <c r="G20" s="10">
        <f t="shared" si="0"/>
        <v>177</v>
      </c>
      <c r="H20" s="10">
        <f t="shared" si="1"/>
        <v>14.16</v>
      </c>
      <c r="I20" s="10">
        <f t="shared" si="2"/>
        <v>191.16</v>
      </c>
      <c r="J20" s="11" t="s">
        <v>123</v>
      </c>
      <c r="K20" s="12" t="s">
        <v>105</v>
      </c>
      <c r="L20" s="13">
        <v>2</v>
      </c>
      <c r="M20" s="14" t="s">
        <v>114</v>
      </c>
      <c r="N20" s="53" t="s">
        <v>119</v>
      </c>
      <c r="O20" s="14" t="s">
        <v>116</v>
      </c>
      <c r="P20" s="14">
        <v>2</v>
      </c>
    </row>
    <row r="21" spans="1:16" s="1" customFormat="1" ht="63.75" x14ac:dyDescent="0.2">
      <c r="A21" s="7" t="s">
        <v>8</v>
      </c>
      <c r="B21" s="8" t="s">
        <v>95</v>
      </c>
      <c r="C21" s="9" t="s">
        <v>88</v>
      </c>
      <c r="D21" s="9" t="s">
        <v>89</v>
      </c>
      <c r="E21" s="9">
        <v>3</v>
      </c>
      <c r="F21" s="2">
        <v>59</v>
      </c>
      <c r="G21" s="10">
        <f t="shared" si="0"/>
        <v>177</v>
      </c>
      <c r="H21" s="10">
        <f t="shared" si="1"/>
        <v>14.16</v>
      </c>
      <c r="I21" s="10">
        <f t="shared" si="2"/>
        <v>191.16</v>
      </c>
      <c r="J21" s="11" t="s">
        <v>124</v>
      </c>
      <c r="K21" s="12" t="s">
        <v>105</v>
      </c>
      <c r="L21" s="13">
        <v>2</v>
      </c>
      <c r="M21" s="14" t="s">
        <v>115</v>
      </c>
      <c r="N21" s="52" t="s">
        <v>118</v>
      </c>
      <c r="O21" s="14" t="s">
        <v>116</v>
      </c>
      <c r="P21" s="14">
        <v>2</v>
      </c>
    </row>
    <row r="22" spans="1:16" s="1" customFormat="1" ht="25.5" x14ac:dyDescent="0.2">
      <c r="A22" s="7" t="s">
        <v>9</v>
      </c>
      <c r="B22" s="8" t="s">
        <v>96</v>
      </c>
      <c r="C22" s="9" t="s">
        <v>88</v>
      </c>
      <c r="D22" s="9" t="s">
        <v>97</v>
      </c>
      <c r="E22" s="9">
        <v>3</v>
      </c>
      <c r="F22" s="2">
        <v>9</v>
      </c>
      <c r="G22" s="10">
        <f t="shared" si="0"/>
        <v>27</v>
      </c>
      <c r="H22" s="10">
        <f t="shared" si="1"/>
        <v>2.16</v>
      </c>
      <c r="I22" s="10">
        <f t="shared" si="2"/>
        <v>29.16</v>
      </c>
      <c r="J22" s="11" t="s">
        <v>120</v>
      </c>
      <c r="K22" s="12" t="s">
        <v>103</v>
      </c>
      <c r="L22" s="13">
        <v>50</v>
      </c>
      <c r="M22" s="14" t="s">
        <v>108</v>
      </c>
      <c r="N22" s="52">
        <v>5903002212721</v>
      </c>
      <c r="O22" s="14" t="s">
        <v>116</v>
      </c>
      <c r="P22" s="14">
        <v>40</v>
      </c>
    </row>
    <row r="23" spans="1:16" s="1" customFormat="1" ht="48" customHeight="1" x14ac:dyDescent="0.2">
      <c r="A23" s="7" t="s">
        <v>10</v>
      </c>
      <c r="B23" s="9" t="s">
        <v>98</v>
      </c>
      <c r="C23" s="9" t="s">
        <v>88</v>
      </c>
      <c r="D23" s="9" t="s">
        <v>16</v>
      </c>
      <c r="E23" s="9">
        <v>2</v>
      </c>
      <c r="F23" s="2">
        <v>87</v>
      </c>
      <c r="G23" s="10">
        <f t="shared" si="0"/>
        <v>174</v>
      </c>
      <c r="H23" s="10">
        <f t="shared" si="1"/>
        <v>13.92</v>
      </c>
      <c r="I23" s="10">
        <f t="shared" si="2"/>
        <v>187.92</v>
      </c>
      <c r="J23" s="11" t="s">
        <v>15</v>
      </c>
      <c r="K23" s="12" t="s">
        <v>103</v>
      </c>
      <c r="L23" s="13">
        <v>6</v>
      </c>
      <c r="M23" s="14" t="s">
        <v>113</v>
      </c>
      <c r="N23" s="52">
        <v>5908212624180</v>
      </c>
      <c r="O23" s="14" t="s">
        <v>116</v>
      </c>
      <c r="P23" s="14">
        <v>6</v>
      </c>
    </row>
    <row r="24" spans="1:16" s="1" customFormat="1" ht="30" customHeight="1" x14ac:dyDescent="0.2">
      <c r="A24" s="7" t="s">
        <v>11</v>
      </c>
      <c r="B24" s="9" t="s">
        <v>99</v>
      </c>
      <c r="C24" s="9" t="s">
        <v>88</v>
      </c>
      <c r="D24" s="9" t="s">
        <v>16</v>
      </c>
      <c r="E24" s="9">
        <v>4</v>
      </c>
      <c r="F24" s="2">
        <v>59</v>
      </c>
      <c r="G24" s="10">
        <f t="shared" si="0"/>
        <v>236</v>
      </c>
      <c r="H24" s="10">
        <f t="shared" si="1"/>
        <v>18.88</v>
      </c>
      <c r="I24" s="10">
        <f t="shared" si="2"/>
        <v>254.88</v>
      </c>
      <c r="J24" s="11" t="s">
        <v>121</v>
      </c>
      <c r="K24" s="12" t="s">
        <v>103</v>
      </c>
      <c r="L24" s="13">
        <v>4</v>
      </c>
      <c r="M24" s="14" t="s">
        <v>112</v>
      </c>
      <c r="N24" s="52">
        <v>5908212624173</v>
      </c>
      <c r="O24" s="14" t="s">
        <v>116</v>
      </c>
      <c r="P24" s="14">
        <v>4</v>
      </c>
    </row>
    <row r="25" spans="1:16" s="1" customFormat="1" ht="39.75" customHeight="1" x14ac:dyDescent="0.2">
      <c r="A25" s="7" t="s">
        <v>12</v>
      </c>
      <c r="B25" s="9" t="s">
        <v>100</v>
      </c>
      <c r="C25" s="9" t="s">
        <v>88</v>
      </c>
      <c r="D25" s="9" t="s">
        <v>16</v>
      </c>
      <c r="E25" s="9">
        <v>4</v>
      </c>
      <c r="F25" s="2">
        <v>87</v>
      </c>
      <c r="G25" s="10">
        <f t="shared" si="0"/>
        <v>348</v>
      </c>
      <c r="H25" s="10">
        <f t="shared" si="1"/>
        <v>27.84</v>
      </c>
      <c r="I25" s="10">
        <f t="shared" si="2"/>
        <v>375.84</v>
      </c>
      <c r="J25" s="11" t="s">
        <v>15</v>
      </c>
      <c r="K25" s="12" t="s">
        <v>103</v>
      </c>
      <c r="L25" s="13">
        <v>6</v>
      </c>
      <c r="M25" s="14" t="s">
        <v>113</v>
      </c>
      <c r="N25" s="52">
        <v>5908212624180</v>
      </c>
      <c r="O25" s="14" t="s">
        <v>116</v>
      </c>
      <c r="P25" s="14">
        <v>6</v>
      </c>
    </row>
    <row r="26" spans="1:16" s="1" customFormat="1" ht="57" customHeight="1" x14ac:dyDescent="0.2">
      <c r="A26" s="7" t="s">
        <v>13</v>
      </c>
      <c r="B26" s="9" t="s">
        <v>101</v>
      </c>
      <c r="C26" s="9" t="s">
        <v>88</v>
      </c>
      <c r="D26" s="9" t="s">
        <v>89</v>
      </c>
      <c r="E26" s="9">
        <v>1</v>
      </c>
      <c r="F26" s="2">
        <v>65</v>
      </c>
      <c r="G26" s="10">
        <f t="shared" si="0"/>
        <v>65</v>
      </c>
      <c r="H26" s="10">
        <f t="shared" si="1"/>
        <v>5.2</v>
      </c>
      <c r="I26" s="10">
        <f t="shared" si="2"/>
        <v>70.2</v>
      </c>
      <c r="J26" s="15" t="s">
        <v>122</v>
      </c>
      <c r="K26" s="12" t="s">
        <v>103</v>
      </c>
      <c r="L26" s="13">
        <v>6</v>
      </c>
      <c r="M26" s="14" t="s">
        <v>113</v>
      </c>
      <c r="N26" s="52">
        <v>5903002211045</v>
      </c>
      <c r="O26" s="14" t="s">
        <v>116</v>
      </c>
      <c r="P26" s="14">
        <v>6</v>
      </c>
    </row>
    <row r="27" spans="1:16" s="1" customFormat="1" ht="12.75" x14ac:dyDescent="0.2">
      <c r="A27" s="7" t="s">
        <v>14</v>
      </c>
      <c r="B27" s="9" t="s">
        <v>102</v>
      </c>
      <c r="C27" s="9" t="s">
        <v>88</v>
      </c>
      <c r="D27" s="9" t="s">
        <v>89</v>
      </c>
      <c r="E27" s="9">
        <v>5</v>
      </c>
      <c r="F27" s="2">
        <v>9.6999999999999993</v>
      </c>
      <c r="G27" s="10">
        <f t="shared" si="0"/>
        <v>48.5</v>
      </c>
      <c r="H27" s="10">
        <f t="shared" si="1"/>
        <v>3.88</v>
      </c>
      <c r="I27" s="10">
        <f t="shared" si="2"/>
        <v>52.38</v>
      </c>
      <c r="J27" s="11" t="s">
        <v>120</v>
      </c>
      <c r="K27" s="12" t="s">
        <v>103</v>
      </c>
      <c r="L27" s="13">
        <v>50</v>
      </c>
      <c r="M27" s="14" t="s">
        <v>109</v>
      </c>
      <c r="N27" s="52">
        <v>5908212622896</v>
      </c>
      <c r="O27" s="14" t="s">
        <v>116</v>
      </c>
      <c r="P27" s="14">
        <v>50</v>
      </c>
    </row>
    <row r="28" spans="1:16" s="1" customFormat="1" ht="12.75" x14ac:dyDescent="0.2">
      <c r="A28" s="54" t="s">
        <v>76</v>
      </c>
      <c r="B28" s="54"/>
      <c r="C28" s="54"/>
      <c r="D28" s="54"/>
      <c r="E28" s="54"/>
      <c r="F28" s="54"/>
      <c r="G28" s="16">
        <f>SUM(G15:G27)</f>
        <v>25108.5</v>
      </c>
      <c r="H28" s="17">
        <f>SUM(H15:H27)</f>
        <v>2008.6800000000005</v>
      </c>
      <c r="I28" s="16">
        <f>SUM(I15:I27)</f>
        <v>27117.18</v>
      </c>
      <c r="J28" s="18"/>
      <c r="K28" s="18"/>
    </row>
    <row r="29" spans="1:16" s="1" customFormat="1" ht="12.75" x14ac:dyDescent="0.2">
      <c r="A29" s="19"/>
      <c r="B29" s="20"/>
      <c r="C29" s="21"/>
      <c r="D29" s="21"/>
      <c r="E29" s="21"/>
      <c r="F29" s="21"/>
      <c r="G29" s="21"/>
      <c r="H29" s="21"/>
      <c r="I29" s="21"/>
      <c r="J29" s="21"/>
      <c r="K29" s="21"/>
    </row>
    <row r="30" spans="1:16" s="1" customFormat="1" ht="12.75" x14ac:dyDescent="0.2">
      <c r="A30" s="21"/>
      <c r="B30" s="21" t="s">
        <v>77</v>
      </c>
      <c r="C30" s="21"/>
      <c r="D30" s="21"/>
      <c r="E30" s="21"/>
      <c r="F30" s="21"/>
      <c r="G30" s="21"/>
      <c r="H30" s="21"/>
      <c r="I30" s="21"/>
      <c r="J30" s="21"/>
      <c r="K30" s="21"/>
    </row>
    <row r="31" spans="1:16" s="1" customFormat="1" ht="12.75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</row>
    <row r="32" spans="1:16" s="1" customFormat="1" ht="12.75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</row>
    <row r="33" spans="1:11" s="1" customFormat="1" ht="12.75" x14ac:dyDescent="0.2">
      <c r="A33" s="21"/>
      <c r="B33" s="21" t="s">
        <v>78</v>
      </c>
      <c r="C33" s="21"/>
      <c r="D33" s="21"/>
      <c r="E33" s="21"/>
      <c r="F33" s="21"/>
      <c r="G33" s="21"/>
      <c r="H33" s="21"/>
      <c r="I33" s="21"/>
      <c r="J33" s="21"/>
      <c r="K33" s="21"/>
    </row>
    <row r="34" spans="1:11" s="1" customFormat="1" ht="12.75" x14ac:dyDescent="0.2">
      <c r="A34" s="21"/>
      <c r="B34" s="21" t="s">
        <v>79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1:11" s="1" customFormat="1" ht="12.75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</row>
    <row r="36" spans="1:11" s="1" customFormat="1" ht="12.75" x14ac:dyDescent="0.2"/>
    <row r="37" spans="1:11" s="1" customFormat="1" ht="12.75" x14ac:dyDescent="0.2"/>
  </sheetData>
  <mergeCells count="1">
    <mergeCell ref="A28:F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E18" sqref="E18"/>
    </sheetView>
  </sheetViews>
  <sheetFormatPr defaultRowHeight="15" x14ac:dyDescent="0.25"/>
  <sheetData>
    <row r="1" spans="1:1" x14ac:dyDescent="0.25">
      <c r="A1" t="s">
        <v>26</v>
      </c>
    </row>
    <row r="3" spans="1:1" x14ac:dyDescent="0.25">
      <c r="A3" t="s">
        <v>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690CFE1C45194BA5A59CC0B40F0100" ma:contentTypeVersion="4" ma:contentTypeDescription="Utwórz nowy dokument." ma:contentTypeScope="" ma:versionID="69070eacb59f57367c2ce30673016951">
  <xsd:schema xmlns:xsd="http://www.w3.org/2001/XMLSchema" xmlns:xs="http://www.w3.org/2001/XMLSchema" xmlns:p="http://schemas.microsoft.com/office/2006/metadata/properties" xmlns:ns2="3a340431-ab77-4732-ad6d-3fa1a493cc23" targetNamespace="http://schemas.microsoft.com/office/2006/metadata/properties" ma:root="true" ma:fieldsID="aae7a7e798868fd6dcc257afee491948" ns2:_="">
    <xsd:import namespace="3a340431-ab77-4732-ad6d-3fa1a493cc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340431-ab77-4732-ad6d-3fa1a493cc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2C1E5B-DA92-463E-B3F3-21F9782C8A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340431-ab77-4732-ad6d-3fa1a493cc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771D8C-BA5C-448C-B3C9-1BAB2EE4E0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4E5240-634C-4F61-84DB-E13DA727A9A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Pak_63</vt:lpstr>
      <vt:lpstr>Pak_66</vt:lpstr>
      <vt:lpstr>Instrukcja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Dąbrowska</dc:creator>
  <cp:lastModifiedBy>Agnieszka Majcher</cp:lastModifiedBy>
  <cp:lastPrinted>2021-11-24T07:59:12Z</cp:lastPrinted>
  <dcterms:created xsi:type="dcterms:W3CDTF">2020-11-13T10:32:22Z</dcterms:created>
  <dcterms:modified xsi:type="dcterms:W3CDTF">2024-12-18T07:22:16Z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c11c3d6f-04d0-4b44-a62b-49f51da2142c</vt:lpwstr>
  </property>
  <property fmtid="{D5CDD505-2E9C-101B-9397-08002B2CF9AE}" pid="3" name="ContentTypeId">
    <vt:lpwstr>0x01010092690CFE1C45194BA5A59CC0B40F0100</vt:lpwstr>
  </property>
</Properties>
</file>